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ity Secretary Office\City Council\Agendas\2025\September 16\"/>
    </mc:Choice>
  </mc:AlternateContent>
  <xr:revisionPtr revIDLastSave="0" documentId="13_ncr:1_{427045D6-A4F6-433B-9122-35D1B79F31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1'!$A$1:$L$419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0" i="1" l="1"/>
  <c r="P328" i="1"/>
  <c r="P333" i="1" s="1"/>
  <c r="K325" i="1" s="1"/>
  <c r="K311" i="1"/>
  <c r="K256" i="1"/>
  <c r="O273" i="1"/>
  <c r="O272" i="1"/>
  <c r="O271" i="1"/>
  <c r="O270" i="1"/>
  <c r="O151" i="1"/>
  <c r="O149" i="1"/>
  <c r="O87" i="1"/>
  <c r="O86" i="1"/>
  <c r="O85" i="1"/>
  <c r="O84" i="1"/>
  <c r="O89" i="1" s="1"/>
  <c r="O222" i="1"/>
  <c r="O221" i="1"/>
  <c r="O220" i="1"/>
  <c r="O219" i="1"/>
  <c r="O218" i="1"/>
  <c r="K208" i="1"/>
  <c r="K377" i="1"/>
  <c r="K316" i="1"/>
  <c r="K139" i="1"/>
  <c r="K134" i="1"/>
  <c r="K114" i="1"/>
  <c r="K413" i="1"/>
  <c r="K389" i="1"/>
  <c r="K365" i="1"/>
  <c r="K349" i="1"/>
  <c r="K337" i="1"/>
  <c r="K306" i="1"/>
  <c r="K286" i="1"/>
  <c r="K263" i="1"/>
  <c r="K233" i="1"/>
  <c r="K204" i="1"/>
  <c r="K181" i="1"/>
  <c r="K165" i="1"/>
  <c r="K157" i="1"/>
  <c r="K154" i="1"/>
  <c r="K99" i="1"/>
  <c r="K94" i="1"/>
  <c r="P330" i="1" l="1"/>
  <c r="K324" i="1" s="1"/>
  <c r="K333" i="1" s="1"/>
  <c r="K354" i="1" s="1"/>
  <c r="O224" i="1"/>
  <c r="O226" i="1" s="1"/>
  <c r="O93" i="1"/>
  <c r="O91" i="1"/>
  <c r="O275" i="1"/>
  <c r="K212" i="1"/>
  <c r="O280" i="1"/>
  <c r="O283" i="1" s="1"/>
  <c r="O285" i="1" s="1"/>
  <c r="O278" i="1"/>
  <c r="K271" i="1" s="1"/>
  <c r="K119" i="1"/>
  <c r="K141" i="1"/>
  <c r="K228" i="1"/>
  <c r="K265" i="1" s="1"/>
  <c r="K415" i="1"/>
  <c r="K381" i="1"/>
  <c r="K168" i="1"/>
  <c r="K78" i="1"/>
  <c r="K67" i="1"/>
  <c r="K52" i="1"/>
  <c r="K37" i="1"/>
  <c r="K34" i="1"/>
  <c r="K26" i="1"/>
  <c r="K17" i="1"/>
  <c r="O228" i="1" l="1"/>
  <c r="K281" i="1"/>
  <c r="K79" i="1"/>
  <c r="K317" i="1" l="1"/>
  <c r="K416" i="1" s="1"/>
  <c r="K419" i="1" s="1"/>
</calcChain>
</file>

<file path=xl/sharedStrings.xml><?xml version="1.0" encoding="utf-8"?>
<sst xmlns="http://schemas.openxmlformats.org/spreadsheetml/2006/main" count="901" uniqueCount="347">
  <si>
    <t>2021-2022</t>
  </si>
  <si>
    <t>2022-2023</t>
  </si>
  <si>
    <t>2023-2024</t>
  </si>
  <si>
    <t>CURRENT</t>
  </si>
  <si>
    <t>Y-T-D</t>
  </si>
  <si>
    <t>REQUESTED</t>
  </si>
  <si>
    <t>PROPOSED</t>
  </si>
  <si>
    <t>ACTUAL</t>
  </si>
  <si>
    <t>BUDGET</t>
  </si>
  <si>
    <t>           </t>
  </si>
  <si>
    <t>TOTAL PROPERTY TAXES</t>
  </si>
  <si>
    <t>TOTAL SALES TAX</t>
  </si>
  <si>
    <t>TOTAL MISCELLANEOUS TAX</t>
  </si>
  <si>
    <t>City Public Service Board</t>
  </si>
  <si>
    <t>SWB/SBC/AT&amp;T</t>
  </si>
  <si>
    <t>Time Warner</t>
  </si>
  <si>
    <t>Waste Management</t>
  </si>
  <si>
    <t>Telecom - HB 1777</t>
  </si>
  <si>
    <t>TOTAL</t>
  </si>
  <si>
    <t>FRANCHISES</t>
  </si>
  <si>
    <t>Building Permits</t>
  </si>
  <si>
    <t>Septic Permits</t>
  </si>
  <si>
    <t>Animal License/Impound Fee</t>
  </si>
  <si>
    <t>Other Permits &amp; Licenses</t>
  </si>
  <si>
    <t>Alarm Permits</t>
  </si>
  <si>
    <t>Food Est - Alcohol - Late Hrs</t>
  </si>
  <si>
    <t>Golf Cart Permits</t>
  </si>
  <si>
    <t>PERMITS</t>
  </si>
  <si>
    <t>400.328  FD Grant Revenues</t>
  </si>
  <si>
    <t>400.329  Police Dept. Grant Revenue</t>
  </si>
  <si>
    <t>400.330  PD Training Grant</t>
  </si>
  <si>
    <t>400.332  FD TRAINING GRANT</t>
  </si>
  <si>
    <t>400.335  FD SALE OF PROPERTY</t>
  </si>
  <si>
    <t>400.340  PD Sale of Property</t>
  </si>
  <si>
    <t>TOTAL GRANTS &amp; FUNDS</t>
  </si>
  <si>
    <t>400.502  Swimming Pool</t>
  </si>
  <si>
    <t>TOTAL VOIGT CENTER</t>
  </si>
  <si>
    <t>100-GENERAL FUND</t>
  </si>
  <si>
    <t>REVENUES</t>
  </si>
  <si>
    <t>Municipal Court Revenue</t>
  </si>
  <si>
    <t>Municipal Court Fine &amp; Fee</t>
  </si>
  <si>
    <t>Supervisory - Def Driving</t>
  </si>
  <si>
    <t>Warrants Collected - Not Srvd</t>
  </si>
  <si>
    <t>Arrest Fees</t>
  </si>
  <si>
    <t>MCBS</t>
  </si>
  <si>
    <t>0)</t>
  </si>
  <si>
    <t>Time Payment Revenue</t>
  </si>
  <si>
    <t>MC Technology Fund</t>
  </si>
  <si>
    <t>MUNICIPAL COURT REVENUE</t>
  </si>
  <si>
    <t>Interest - Gen Fund</t>
  </si>
  <si>
    <t>School Crossing Guards</t>
  </si>
  <si>
    <t>Other Revenues</t>
  </si>
  <si>
    <t>(</t>
  </si>
  <si>
    <t>Copies,Notary,Police Reports</t>
  </si>
  <si>
    <t>Police Revenue--Finger Prints</t>
  </si>
  <si>
    <t>Sale of Surplus Property</t>
  </si>
  <si>
    <t>C OF O</t>
  </si>
  <si>
    <t>PLAT / REPLAT FEES</t>
  </si>
  <si>
    <t>Billboards</t>
  </si>
  <si>
    <t>NSF Fees Collected</t>
  </si>
  <si>
    <t>Gen Fund - Towing Revenue</t>
  </si>
  <si>
    <t>Rental Income</t>
  </si>
  <si>
    <t>EDC Admin Payment</t>
  </si>
  <si>
    <t>MISCELLANEOUS REVENUE</t>
  </si>
  <si>
    <t>TOTAL COMMITTEE FUNDS</t>
  </si>
  <si>
    <t>Fund Balance Transfer</t>
  </si>
  <si>
    <t>Transfer of Hotel/Motel Tax</t>
  </si>
  <si>
    <t>Other Sources</t>
  </si>
  <si>
    <t>Transfer - Capital Exp Reserve</t>
  </si>
  <si>
    <t>16,390)</t>
  </si>
  <si>
    <t>Transfer In</t>
  </si>
  <si>
    <t>Transfer Out</t>
  </si>
  <si>
    <t>Other Financing Sources</t>
  </si>
  <si>
    <t>OTHER SOURCES/(USES)</t>
  </si>
  <si>
    <t>TOTAL REVENUES</t>
  </si>
  <si>
    <t>Salaries</t>
  </si>
  <si>
    <t>Payroll Taxes</t>
  </si>
  <si>
    <t>Retirement</t>
  </si>
  <si>
    <t>Workmens Compensation Ins</t>
  </si>
  <si>
    <t>Unemployment Insurance</t>
  </si>
  <si>
    <t>Group Insurance</t>
  </si>
  <si>
    <t>Physical Exams</t>
  </si>
  <si>
    <t>Overtime</t>
  </si>
  <si>
    <t>Incentive Pay</t>
  </si>
  <si>
    <t>Longevity</t>
  </si>
  <si>
    <t>PERSONNEL</t>
  </si>
  <si>
    <t>510.220  Supplies</t>
  </si>
  <si>
    <t>510.223  Miscellaneous</t>
  </si>
  <si>
    <t>TOTAL SUPPLIES</t>
  </si>
  <si>
    <t>Phone Allowance</t>
  </si>
  <si>
    <t>Fuel, Oil &amp; Lube</t>
  </si>
  <si>
    <t>Liability &amp; Property Insurance</t>
  </si>
  <si>
    <t>Equipment Maintenance</t>
  </si>
  <si>
    <t>Equipmenet Rental/Lease</t>
  </si>
  <si>
    <t>Advertising &amp; Publications</t>
  </si>
  <si>
    <t>Dues, Licenses Memberships</t>
  </si>
  <si>
    <t>Subscriptions</t>
  </si>
  <si>
    <t>Schools/Seminars</t>
  </si>
  <si>
    <t>Election Expense</t>
  </si>
  <si>
    <t>Attorney Fees</t>
  </si>
  <si>
    <t>Ordinance Code</t>
  </si>
  <si>
    <t>CURRENT BUDGET</t>
  </si>
  <si>
    <t>Y-T-D ACTUAL</t>
  </si>
  <si>
    <t>PROPOSED BUDGET</t>
  </si>
  <si>
    <t>510.380  Warrant Officer</t>
  </si>
  <si>
    <t>510.387  InCode Contract</t>
  </si>
  <si>
    <t>510.388  Software</t>
  </si>
  <si>
    <t>TOTAL CONTRACTS/SERVICES</t>
  </si>
  <si>
    <t>TOTAL CAPITAL OUTLAY                         0</t>
  </si>
  <si>
    <t>FICA</t>
  </si>
  <si>
    <t>Computer Consulting</t>
  </si>
  <si>
    <t>Miscellaneous</t>
  </si>
  <si>
    <t>CONTRACTS/SERVICES</t>
  </si>
  <si>
    <t>TOTAL CAPITAL OUTLAY</t>
  </si>
  <si>
    <t>Supplies</t>
  </si>
  <si>
    <t>Printing</t>
  </si>
  <si>
    <t>SUPPLIES</t>
  </si>
  <si>
    <t>Telephone Allowance</t>
  </si>
  <si>
    <t>TOTAL CONTRACTS/SERVICES                 4,087         4,947        5,054        6,450          884            0</t>
  </si>
  <si>
    <t>519.221  Bank Fees</t>
  </si>
  <si>
    <t>519.222  Postage</t>
  </si>
  <si>
    <t>519.223  Miscellaneous</t>
  </si>
  <si>
    <t>519.225  Printing</t>
  </si>
  <si>
    <t>519.228  Repair / Maint Int</t>
  </si>
  <si>
    <t>519.229  Christmas Party</t>
  </si>
  <si>
    <t>Water</t>
  </si>
  <si>
    <t>Electric / Gas</t>
  </si>
  <si>
    <t>Telephone</t>
  </si>
  <si>
    <t>Software</t>
  </si>
  <si>
    <t>Equipment Rental/Lease</t>
  </si>
  <si>
    <t>Internet Service</t>
  </si>
  <si>
    <t>Staff Support-Computer Tech</t>
  </si>
  <si>
    <t>WARRANT OFFICER</t>
  </si>
  <si>
    <t>INCODE CONTRACT</t>
  </si>
  <si>
    <t>COMMISSIONS</t>
  </si>
  <si>
    <t>519.490  Mayor</t>
  </si>
  <si>
    <t>519.491  Council</t>
  </si>
  <si>
    <t>TOTAL CONTRACTUAL SERVICES</t>
  </si>
  <si>
    <t>519.830  Building Improvements</t>
  </si>
  <si>
    <t>519.900  Transfer Out</t>
  </si>
  <si>
    <t>TOTAL TRANSFERS</t>
  </si>
  <si>
    <t>TOTAL GENERAL GOVERNMENT</t>
  </si>
  <si>
    <t>Uniforms</t>
  </si>
  <si>
    <t>Overtime Compensation</t>
  </si>
  <si>
    <t>Longevity Pay</t>
  </si>
  <si>
    <t>Fire Arms Training Supplies</t>
  </si>
  <si>
    <t>Repair / Maintenance - Vehicle</t>
  </si>
  <si>
    <t>Communication Repair</t>
  </si>
  <si>
    <t>Tire Purchase/ Repair</t>
  </si>
  <si>
    <t>450)</t>
  </si>
  <si>
    <t>Animal Control</t>
  </si>
  <si>
    <t>Crime Lab</t>
  </si>
  <si>
    <t>614)</t>
  </si>
  <si>
    <t>Crime Prevention</t>
  </si>
  <si>
    <t>Dispatching Fees</t>
  </si>
  <si>
    <t>RADIO SYSTEM FEES</t>
  </si>
  <si>
    <t>Bexar Co/SAPD Info System</t>
  </si>
  <si>
    <t>521.800  Office Equipment</t>
  </si>
  <si>
    <t>521.810  Vehicles</t>
  </si>
  <si>
    <t>TOTAL POLICE DEPARTMENT</t>
  </si>
  <si>
    <t>Bunker Gear</t>
  </si>
  <si>
    <t>Overtime Comp</t>
  </si>
  <si>
    <t>Repair / Maint - Internal</t>
  </si>
  <si>
    <t>Tire Repairs</t>
  </si>
  <si>
    <t>Emergency Management</t>
  </si>
  <si>
    <t>Fire Marshals Office</t>
  </si>
  <si>
    <t>522.810  Vehicles</t>
  </si>
  <si>
    <t>522.820  Other Machinery/Equipment</t>
  </si>
  <si>
    <t>Repair / Miant - Internal</t>
  </si>
  <si>
    <t>Repair / Maintenance - Ext</t>
  </si>
  <si>
    <t>Oak Wilt Suppression</t>
  </si>
  <si>
    <t>Street Signs</t>
  </si>
  <si>
    <t>Street Repairs--Public Works</t>
  </si>
  <si>
    <t>530.820  Other Machinery/Equipment</t>
  </si>
  <si>
    <t>530.850  PW-Infrastructure</t>
  </si>
  <si>
    <t>TOTAL PERSONNEL</t>
  </si>
  <si>
    <t>552.220  Supplies</t>
  </si>
  <si>
    <t>552.221  VFD MEMORIAL</t>
  </si>
  <si>
    <t>552.223  Misc/Monitoring</t>
  </si>
  <si>
    <t>552.228  Repair / Maint - Int</t>
  </si>
  <si>
    <t>Septic Maint/Repair</t>
  </si>
  <si>
    <t>Pest Control</t>
  </si>
  <si>
    <t>Irrigation</t>
  </si>
  <si>
    <t>TOTAL PARKS &amp; RECREATION</t>
  </si>
  <si>
    <t>590.103  Payroll Taxes</t>
  </si>
  <si>
    <t>Street Lights</t>
  </si>
  <si>
    <t>Tiger Sanitation</t>
  </si>
  <si>
    <t>Municipal Judge</t>
  </si>
  <si>
    <t>Municipal Prosecutor</t>
  </si>
  <si>
    <t>Auditor</t>
  </si>
  <si>
    <t>Bexar County Tax Collector</t>
  </si>
  <si>
    <t>City Attorney</t>
  </si>
  <si>
    <t>Special Attorney</t>
  </si>
  <si>
    <t>Engineering Fees</t>
  </si>
  <si>
    <t>Deer Managment Supplies</t>
  </si>
  <si>
    <t>Bexar Appraisal District</t>
  </si>
  <si>
    <t>Building Inspector</t>
  </si>
  <si>
    <t>Septic  Inspector</t>
  </si>
  <si>
    <t>Health Inspector</t>
  </si>
  <si>
    <t>Pool Maintenance</t>
  </si>
  <si>
    <t>Human Resource Contract</t>
  </si>
  <si>
    <t>Pool Gate Attendant</t>
  </si>
  <si>
    <t>CONTRACTUAL SERVICES</t>
  </si>
  <si>
    <t>TOTAL EXPENDITURES</t>
  </si>
  <si>
    <t>===========</t>
  </si>
  <si>
    <t>============</t>
  </si>
  <si>
    <r>
      <rPr>
        <u/>
        <sz val="10"/>
        <rFont val="Courier New"/>
        <family val="3"/>
      </rPr>
      <t>           </t>
    </r>
  </si>
  <si>
    <r>
      <rPr>
        <u/>
        <sz val="10"/>
        <rFont val="Courier New"/>
        <family val="3"/>
      </rPr>
      <t>MISCELLANEOUS REVENUE</t>
    </r>
  </si>
  <si>
    <r>
      <rPr>
        <u/>
        <sz val="10"/>
        <rFont val="Courier New"/>
        <family val="3"/>
      </rPr>
      <t>OTHER SOURCES/(USES)</t>
    </r>
  </si>
  <si>
    <r>
      <rPr>
        <u/>
        <sz val="10"/>
        <rFont val="Courier New"/>
        <family val="3"/>
      </rPr>
      <t>CONTRACTS/SERVICES</t>
    </r>
  </si>
  <si>
    <t>TOTAL ADMINISTRATION</t>
  </si>
  <si>
    <t>TOTAL FINANCE</t>
  </si>
  <si>
    <t>EMS MEDICAL SUPPLIES</t>
  </si>
  <si>
    <t>TOTAL FIRE DEPT</t>
  </si>
  <si>
    <t>TOTAL PUBLIC WORKS</t>
  </si>
  <si>
    <t>OTHER</t>
  </si>
  <si>
    <t>TOTAL CONTRACT SVC</t>
  </si>
  <si>
    <t>EXCESS REV (DISBURSMENTS)</t>
  </si>
  <si>
    <t xml:space="preserve">100-GENERAL FUND
REVENUES        </t>
  </si>
  <si>
    <t xml:space="preserve">                                      TOWN   OF   HOLLYWOOD   PARK                               PAGE:  2  
</t>
  </si>
  <si>
    <t xml:space="preserve">                                  TOWN   OF   HOLLYWOOD   PARK                                PAGE:  1
</t>
  </si>
  <si>
    <t>SALARIES</t>
  </si>
  <si>
    <t xml:space="preserve"> </t>
  </si>
  <si>
    <t xml:space="preserve">                                      TOWN   OF   HOLLYWOOD   PARK                                     </t>
  </si>
  <si>
    <t xml:space="preserve">TOTAL ADMINISTRATION             332,783    362,532     459,934   504,981       304,376          </t>
  </si>
  <si>
    <r>
      <rPr>
        <b/>
        <sz val="10"/>
        <rFont val="Courier New"/>
        <family val="3"/>
      </rPr>
      <t xml:space="preserve"> MUNICIPAL COURT</t>
    </r>
    <r>
      <rPr>
        <sz val="10"/>
        <rFont val="Courier New"/>
        <family val="3"/>
      </rPr>
      <t xml:space="preserve">
                                        </t>
    </r>
  </si>
  <si>
    <t xml:space="preserve">                                      TOWN   OF   HOLLYWOOD   PARK                                            
</t>
  </si>
  <si>
    <r>
      <rPr>
        <b/>
        <sz val="10"/>
        <rFont val="Courier New"/>
        <family val="3"/>
      </rPr>
      <t xml:space="preserve"> FINANCE</t>
    </r>
    <r>
      <rPr>
        <sz val="10"/>
        <rFont val="Courier New"/>
        <family val="3"/>
      </rPr>
      <t xml:space="preserve">         </t>
    </r>
  </si>
  <si>
    <t xml:space="preserve">TOTAL FINANCE                      151,070    179,193    194,769     188,892     133,920            </t>
  </si>
  <si>
    <t xml:space="preserve">                                      TOWN   OF   HOLLYWOOD   PARK                                               </t>
  </si>
  <si>
    <t xml:space="preserve"> GENERAL GOVERNMENT
         </t>
  </si>
  <si>
    <t xml:space="preserve">                                      TOWN   OF   HOLLYWOOD   PARK                                      
</t>
  </si>
  <si>
    <t xml:space="preserve"> POLICE DEPARTMENT
                                             </t>
  </si>
  <si>
    <t>TRAFFIC PROGRAM</t>
  </si>
  <si>
    <t xml:space="preserve">                                    TOWN   OF   HOLLYWOOD   PARK                                             
</t>
  </si>
  <si>
    <t xml:space="preserve">                                   TOWN   OF   HOLLYWOOD   PARK                                              
</t>
  </si>
  <si>
    <t xml:space="preserve">TOTAL FIRE DEPARTMENT           2,409,046  1,723,823  1,734,588   1,869,119  1,471,757     </t>
  </si>
  <si>
    <t xml:space="preserve">                                      TOWN   OF   HOLLYWOOD   PARK                                              
</t>
  </si>
  <si>
    <t xml:space="preserve">TOTAL PUBLIC WORKS                335,659   396,117    417,310      491,289     321,186      </t>
  </si>
  <si>
    <t xml:space="preserve">                                   TOWN   OF   HOLLYWOOD   PARK                                             
</t>
  </si>
  <si>
    <t xml:space="preserve">TOTAL CONTRACT SERVICES          758,961     830,677    963,695   1,001,238    696,112     </t>
  </si>
  <si>
    <t>REV OVER/(UNDER) EXPENDITURES      82,610     237,372    315,721(     56,500)   746,450     
===========    ===========   ===========   ===========   ===========  ============  ============  ============</t>
  </si>
  <si>
    <t xml:space="preserve">                                       TOWN   OF   HOLLYWOOD   PARK                                           </t>
  </si>
  <si>
    <t xml:space="preserve"> POLICE DEPARTMENT EXPENDITURES                                                               </t>
  </si>
  <si>
    <t xml:space="preserve"> ADMINISTRATION EXPENDITURES                                                      </t>
  </si>
  <si>
    <r>
      <t xml:space="preserve"> </t>
    </r>
    <r>
      <rPr>
        <b/>
        <sz val="10"/>
        <rFont val="Courier New"/>
        <family val="3"/>
      </rPr>
      <t xml:space="preserve"> TOWN   OF   HOLLYWOOD   PARK </t>
    </r>
    <r>
      <rPr>
        <sz val="10"/>
        <rFont val="Courier New"/>
        <family val="3"/>
      </rPr>
      <t xml:space="preserve">                                             </t>
    </r>
  </si>
  <si>
    <t>PROPOSED     BUDGET</t>
  </si>
  <si>
    <r>
      <rPr>
        <u/>
        <sz val="11"/>
        <rFont val="Courier New"/>
        <family val="3"/>
      </rPr>
      <t xml:space="preserve">PROPERTY TAXES
</t>
    </r>
    <r>
      <rPr>
        <sz val="11"/>
        <rFont val="Courier New"/>
        <family val="3"/>
      </rPr>
      <t>400.011  Ad Valorem Taxes</t>
    </r>
  </si>
  <si>
    <r>
      <rPr>
        <u/>
        <sz val="11"/>
        <rFont val="Courier New"/>
        <family val="3"/>
      </rPr>
      <t xml:space="preserve">SALES TAX
</t>
    </r>
    <r>
      <rPr>
        <sz val="11"/>
        <rFont val="Courier New"/>
        <family val="3"/>
      </rPr>
      <t>400.021  Sales Tax</t>
    </r>
  </si>
  <si>
    <r>
      <rPr>
        <u/>
        <sz val="11"/>
        <rFont val="Courier New"/>
        <family val="3"/>
      </rPr>
      <t xml:space="preserve">MISCELLANEOUS TAX
</t>
    </r>
    <r>
      <rPr>
        <sz val="11"/>
        <rFont val="Courier New"/>
        <family val="3"/>
      </rPr>
      <t>400.022  Mixed Beverage Tax</t>
    </r>
  </si>
  <si>
    <r>
      <rPr>
        <u/>
        <sz val="11"/>
        <rFont val="Courier New"/>
        <family val="3"/>
      </rPr>
      <t>FRANCHISES</t>
    </r>
  </si>
  <si>
    <r>
      <rPr>
        <u/>
        <sz val="11"/>
        <rFont val="Courier New"/>
        <family val="3"/>
      </rPr>
      <t>           </t>
    </r>
  </si>
  <si>
    <r>
      <rPr>
        <u/>
        <sz val="11"/>
        <rFont val="Courier New"/>
        <family val="3"/>
      </rPr>
      <t>GRANTS &amp; FUNDS</t>
    </r>
  </si>
  <si>
    <r>
      <rPr>
        <u/>
        <sz val="11"/>
        <rFont val="Courier New"/>
        <family val="3"/>
      </rPr>
      <t xml:space="preserve">VOIGT CENTER
</t>
    </r>
    <r>
      <rPr>
        <sz val="11"/>
        <rFont val="Courier New"/>
        <family val="3"/>
      </rPr>
      <t>400.501  Voigt Building</t>
    </r>
  </si>
  <si>
    <r>
      <rPr>
        <u/>
        <sz val="11"/>
        <rFont val="Courier New"/>
        <family val="3"/>
      </rPr>
      <t>MUNICIPAL COURT REVENUE</t>
    </r>
  </si>
  <si>
    <r>
      <rPr>
        <u/>
        <sz val="11"/>
        <rFont val="Courier New"/>
        <family val="3"/>
      </rPr>
      <t xml:space="preserve">COMMITTEE FUNDS
</t>
    </r>
    <r>
      <rPr>
        <sz val="11"/>
        <rFont val="Courier New"/>
        <family val="3"/>
      </rPr>
      <t>400.721  Tree Committee</t>
    </r>
  </si>
  <si>
    <r>
      <rPr>
        <u/>
        <sz val="11"/>
        <rFont val="Courier New"/>
        <family val="3"/>
      </rPr>
      <t>PERSONNEL</t>
    </r>
    <r>
      <rPr>
        <sz val="11"/>
        <rFont val="Courier New"/>
        <family val="3"/>
      </rPr>
      <t xml:space="preserve">   510.101</t>
    </r>
  </si>
  <si>
    <r>
      <rPr>
        <u/>
        <sz val="11"/>
        <rFont val="Courier New"/>
        <family val="3"/>
      </rPr>
      <t>SUPPLIES</t>
    </r>
  </si>
  <si>
    <r>
      <rPr>
        <u/>
        <sz val="11"/>
        <rFont val="Courier New"/>
        <family val="3"/>
      </rPr>
      <t xml:space="preserve">CAPITAL OUTLAY
</t>
    </r>
    <r>
      <rPr>
        <sz val="11"/>
        <rFont val="Courier New"/>
        <family val="3"/>
      </rPr>
      <t>510.800  Office Equipment</t>
    </r>
  </si>
  <si>
    <r>
      <rPr>
        <u/>
        <sz val="11"/>
        <rFont val="Courier New"/>
        <family val="3"/>
      </rPr>
      <t>PERSONNEL</t>
    </r>
    <r>
      <rPr>
        <sz val="11"/>
        <rFont val="Courier New"/>
        <family val="3"/>
      </rPr>
      <t xml:space="preserve"> 512.101</t>
    </r>
  </si>
  <si>
    <r>
      <rPr>
        <u/>
        <sz val="11"/>
        <rFont val="Courier New"/>
        <family val="3"/>
      </rPr>
      <t>SUPPLIES</t>
    </r>
    <r>
      <rPr>
        <sz val="11"/>
        <rFont val="Courier New"/>
        <family val="3"/>
      </rPr>
      <t xml:space="preserve"> 514.220</t>
    </r>
  </si>
  <si>
    <r>
      <rPr>
        <u/>
        <sz val="11"/>
        <rFont val="Courier New"/>
        <family val="3"/>
      </rPr>
      <t xml:space="preserve">SUPPLIES
</t>
    </r>
    <r>
      <rPr>
        <sz val="11"/>
        <rFont val="Courier New"/>
        <family val="3"/>
      </rPr>
      <t>519.220  Supplies</t>
    </r>
  </si>
  <si>
    <r>
      <rPr>
        <u/>
        <sz val="11"/>
        <rFont val="Courier New"/>
        <family val="3"/>
      </rPr>
      <t>CONTRACTS/SERVICES</t>
    </r>
  </si>
  <si>
    <r>
      <rPr>
        <u/>
        <sz val="11"/>
        <rFont val="Courier New"/>
        <family val="3"/>
      </rPr>
      <t>CONTRACTUAL SERVICES</t>
    </r>
  </si>
  <si>
    <r>
      <rPr>
        <u/>
        <sz val="11"/>
        <rFont val="Courier New"/>
        <family val="3"/>
      </rPr>
      <t xml:space="preserve">CAPITAL OUTLAY
</t>
    </r>
    <r>
      <rPr>
        <sz val="11"/>
        <rFont val="Courier New"/>
        <family val="3"/>
      </rPr>
      <t>519.800  Office Equipment</t>
    </r>
  </si>
  <si>
    <r>
      <rPr>
        <u/>
        <sz val="11"/>
        <rFont val="Courier New"/>
        <family val="3"/>
      </rPr>
      <t>TRANSFERS</t>
    </r>
  </si>
  <si>
    <r>
      <rPr>
        <u/>
        <sz val="11"/>
        <rFont val="Courier New"/>
        <family val="3"/>
      </rPr>
      <t>PERSONNEL</t>
    </r>
    <r>
      <rPr>
        <sz val="11"/>
        <rFont val="Courier New"/>
        <family val="3"/>
      </rPr>
      <t xml:space="preserve"> 521.101</t>
    </r>
  </si>
  <si>
    <r>
      <rPr>
        <sz val="11"/>
        <rFont val="Courier New"/>
        <family val="3"/>
      </rPr>
      <t>2021-2022
ACTUAL</t>
    </r>
  </si>
  <si>
    <r>
      <rPr>
        <sz val="11"/>
        <rFont val="Courier New"/>
        <family val="3"/>
      </rPr>
      <t>2022-2023
ACTUAL</t>
    </r>
  </si>
  <si>
    <r>
      <rPr>
        <sz val="11"/>
        <rFont val="Courier New"/>
        <family val="3"/>
      </rPr>
      <t>2023-2024
ACTUAL</t>
    </r>
  </si>
  <si>
    <r>
      <rPr>
        <u/>
        <sz val="11"/>
        <rFont val="Courier New"/>
        <family val="3"/>
      </rPr>
      <t>CAPITAL OUTLAY</t>
    </r>
  </si>
  <si>
    <r>
      <rPr>
        <u/>
        <sz val="11"/>
        <rFont val="Courier New"/>
        <family val="3"/>
      </rPr>
      <t>PERSONNEL</t>
    </r>
    <r>
      <rPr>
        <sz val="11"/>
        <rFont val="Courier New"/>
        <family val="3"/>
      </rPr>
      <t xml:space="preserve"> 522.101</t>
    </r>
  </si>
  <si>
    <r>
      <rPr>
        <u/>
        <sz val="11"/>
        <rFont val="Courier New"/>
        <family val="3"/>
      </rPr>
      <t>SUPPLIES</t>
    </r>
    <r>
      <rPr>
        <sz val="11"/>
        <rFont val="Courier New"/>
        <family val="3"/>
      </rPr>
      <t xml:space="preserve"> 522.220</t>
    </r>
  </si>
  <si>
    <r>
      <rPr>
        <u/>
        <sz val="11"/>
        <rFont val="Courier New"/>
        <family val="3"/>
      </rPr>
      <t>PERSONNEL</t>
    </r>
    <r>
      <rPr>
        <sz val="11"/>
        <rFont val="Courier New"/>
        <family val="3"/>
      </rPr>
      <t xml:space="preserve"> 530.101</t>
    </r>
  </si>
  <si>
    <r>
      <rPr>
        <u/>
        <sz val="11"/>
        <rFont val="Courier New"/>
        <family val="3"/>
      </rPr>
      <t xml:space="preserve">CAPITAL OUTLAY
</t>
    </r>
    <r>
      <rPr>
        <sz val="11"/>
        <rFont val="Courier New"/>
        <family val="3"/>
      </rPr>
      <t>530.810  Vehicles</t>
    </r>
  </si>
  <si>
    <r>
      <rPr>
        <u/>
        <sz val="11"/>
        <rFont val="Courier New"/>
        <family val="3"/>
      </rPr>
      <t xml:space="preserve">CONTRACTS/SERVICES
</t>
    </r>
    <r>
      <rPr>
        <sz val="11"/>
        <rFont val="Courier New"/>
        <family val="3"/>
      </rPr>
      <t>552.330  Water                       (</t>
    </r>
  </si>
  <si>
    <r>
      <rPr>
        <u/>
        <sz val="11"/>
        <rFont val="Courier New"/>
        <family val="3"/>
      </rPr>
      <t xml:space="preserve">CAPITAL OUTLAY
</t>
    </r>
    <r>
      <rPr>
        <sz val="11"/>
        <rFont val="Courier New"/>
        <family val="3"/>
      </rPr>
      <t>552.840  Other Improvements</t>
    </r>
  </si>
  <si>
    <r>
      <rPr>
        <u/>
        <sz val="11"/>
        <rFont val="Courier New"/>
        <family val="3"/>
      </rPr>
      <t xml:space="preserve">PERSONNEL
</t>
    </r>
    <r>
      <rPr>
        <sz val="11"/>
        <rFont val="Courier New"/>
        <family val="3"/>
      </rPr>
      <t>590.101  Deer Manager Salary</t>
    </r>
  </si>
  <si>
    <t xml:space="preserve"> ADMINISTRATION                                      </t>
  </si>
  <si>
    <t xml:space="preserve"> FIRE DEPARTMENT                                               </t>
  </si>
  <si>
    <t xml:space="preserve"> PUBLIC WORKS                                             </t>
  </si>
  <si>
    <t xml:space="preserve">PARKS &amp; RECREATION                                       </t>
  </si>
  <si>
    <t xml:space="preserve">   CONTRACT SERVICES                                                           </t>
  </si>
  <si>
    <t>TOTAL PARKS &amp; REC</t>
  </si>
  <si>
    <t>ELECTION EXPENSE</t>
  </si>
  <si>
    <t>CONTRACT</t>
  </si>
  <si>
    <t>SERVICES</t>
  </si>
  <si>
    <t>MUNICIPAL JUDGE</t>
  </si>
  <si>
    <t>PROSECUTORS</t>
  </si>
  <si>
    <t xml:space="preserve"> MUNICIPAL COURT</t>
  </si>
  <si>
    <t>MAINT CONTRACT</t>
  </si>
  <si>
    <t>CAPITAL OUTLAY EQUIP</t>
  </si>
  <si>
    <t>Repair/Maint - Veh</t>
  </si>
  <si>
    <t>POOL MAINTENANCE</t>
  </si>
  <si>
    <t>POOL GATE ATTENDANT</t>
  </si>
  <si>
    <t>552.330</t>
  </si>
  <si>
    <t>WATER</t>
  </si>
  <si>
    <t>798,711,287 /100 X .4717 = 3,767,521</t>
  </si>
  <si>
    <t>798,711,287 /100 x .4617 =  3,687,650</t>
  </si>
  <si>
    <t>reduced $11,000</t>
  </si>
  <si>
    <t>reduced 1,000</t>
  </si>
  <si>
    <t>reduced 1,500</t>
  </si>
  <si>
    <t>reduced by 50,000</t>
  </si>
  <si>
    <t>police 72,500</t>
  </si>
  <si>
    <t>fire     72,500</t>
  </si>
  <si>
    <t>COMPUTER LICENSES</t>
  </si>
  <si>
    <t>MONTHLY FEE  $56,000</t>
  </si>
  <si>
    <t xml:space="preserve">          OVERAGE FEES    15,000</t>
  </si>
  <si>
    <t>PEACEMAKER</t>
  </si>
  <si>
    <t>LEXIPOLE</t>
  </si>
  <si>
    <t xml:space="preserve">  798,711,287 /100  X  .4780 =  3,817,840</t>
  </si>
  <si>
    <t>PREVENTIVE MAINT CONT</t>
  </si>
  <si>
    <t xml:space="preserve">              FLOOD WARNING SYSTEM                                   13,000</t>
  </si>
  <si>
    <t xml:space="preserve">               COMMUNICATION TO COMMUNITIES              7,800</t>
  </si>
  <si>
    <t xml:space="preserve">                GENERATOR                                                              9,000</t>
  </si>
  <si>
    <t>PREVENTIVE MAINT</t>
  </si>
  <si>
    <t>WARNING SYS CONTR</t>
  </si>
  <si>
    <t>GENERATOR MAINT CONTR</t>
  </si>
  <si>
    <t>ANNUAL INSPECTIONS</t>
  </si>
  <si>
    <t>FIRE ALARM/ SPRINKLER SYSTEMS</t>
  </si>
  <si>
    <t>STREET CONSTRUCTION</t>
  </si>
  <si>
    <t>MEDICAL DIRECTOR</t>
  </si>
  <si>
    <t>Repair / Maint - Veh</t>
  </si>
  <si>
    <t>Equipment Maint</t>
  </si>
  <si>
    <t>798,711,287/100 X $.47805 = 3,818,236.</t>
  </si>
  <si>
    <t>Recduce Fund 130 by $6,000</t>
  </si>
  <si>
    <t>REDUCED BY 1500</t>
  </si>
  <si>
    <t xml:space="preserve">OCT  </t>
  </si>
  <si>
    <t>PAYROLL TAX</t>
  </si>
  <si>
    <t>RETIREMENT</t>
  </si>
  <si>
    <t>PR TAX</t>
  </si>
  <si>
    <t>PAY FROM SEIZURE FUND $10,925</t>
  </si>
  <si>
    <t>PAY FROM SEIZURE FUND $14,500</t>
  </si>
  <si>
    <t>PAYROLL TAXES</t>
  </si>
  <si>
    <t>UP 1,000</t>
  </si>
  <si>
    <t>UP 6,000</t>
  </si>
  <si>
    <t>UP 1,500</t>
  </si>
  <si>
    <t>UP 500</t>
  </si>
  <si>
    <t>REDUCED BY 10,000</t>
  </si>
  <si>
    <t>INCREASE 150</t>
  </si>
  <si>
    <t>DEBT SERVICE</t>
  </si>
  <si>
    <t>PRINCIPAL PAYMENT</t>
  </si>
  <si>
    <t>INTEREST EXPENSE</t>
  </si>
  <si>
    <t>SERVICE</t>
  </si>
  <si>
    <r>
      <rPr>
        <u/>
        <sz val="11"/>
        <rFont val="Courier New"/>
        <family val="3"/>
      </rPr>
      <t>SUPPLIES</t>
    </r>
    <r>
      <rPr>
        <sz val="11"/>
        <rFont val="Courier New"/>
        <family val="3"/>
      </rPr>
      <t xml:space="preserve"> </t>
    </r>
  </si>
  <si>
    <t>530.220</t>
  </si>
  <si>
    <t>GENERATOR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</si>
</sst>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0.000"/>
  </numFmts>
  <fonts count="1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Courier New"/>
      <family val="3"/>
    </font>
    <font>
      <u/>
      <sz val="10"/>
      <name val="Courier New"/>
      <family val="3"/>
    </font>
    <font>
      <sz val="10"/>
      <color rgb="FF000000"/>
      <name val="Courier New"/>
      <family val="3"/>
    </font>
    <font>
      <b/>
      <sz val="10"/>
      <name val="Courier New"/>
      <family val="3"/>
    </font>
    <font>
      <sz val="11"/>
      <name val="Courier New"/>
      <family val="3"/>
    </font>
    <font>
      <sz val="11"/>
      <color rgb="FF000000"/>
      <name val="Courier New"/>
      <family val="3"/>
    </font>
    <font>
      <u/>
      <sz val="11"/>
      <name val="Courier New"/>
      <family val="3"/>
    </font>
    <font>
      <b/>
      <u/>
      <sz val="11"/>
      <name val="Courier New"/>
      <family val="3"/>
    </font>
    <font>
      <b/>
      <sz val="11"/>
      <color rgb="FF000000"/>
      <name val="Courier New"/>
      <family val="3"/>
    </font>
    <font>
      <b/>
      <sz val="11"/>
      <name val="Courier New"/>
      <family val="3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 val="singleAccounting"/>
      <sz val="11"/>
      <name val="Courier New"/>
      <family val="3"/>
    </font>
    <font>
      <b/>
      <u val="singleAccounting"/>
      <sz val="11"/>
      <color rgb="FF000000"/>
      <name val="Courier New"/>
      <family val="3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8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left" vertical="top" wrapText="1" indent="2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43" fontId="3" fillId="0" borderId="0" xfId="1" applyFont="1" applyFill="1" applyBorder="1" applyAlignment="1">
      <alignment horizontal="left" vertical="top" wrapText="1" indent="2"/>
    </xf>
    <xf numFmtId="43" fontId="3" fillId="0" borderId="1" xfId="1" applyFont="1" applyFill="1" applyBorder="1" applyAlignment="1">
      <alignment horizontal="left" vertical="top" wrapText="1" indent="2"/>
    </xf>
    <xf numFmtId="43" fontId="4" fillId="0" borderId="0" xfId="1" applyFont="1" applyFill="1" applyBorder="1" applyAlignment="1">
      <alignment horizontal="right" wrapText="1"/>
    </xf>
    <xf numFmtId="43" fontId="3" fillId="0" borderId="0" xfId="1" applyFont="1" applyFill="1" applyBorder="1" applyAlignment="1">
      <alignment horizontal="right" vertical="top" wrapText="1"/>
    </xf>
    <xf numFmtId="43" fontId="4" fillId="0" borderId="0" xfId="1" applyFont="1" applyFill="1" applyBorder="1" applyAlignment="1">
      <alignment horizontal="right" vertical="top" wrapText="1"/>
    </xf>
    <xf numFmtId="43" fontId="3" fillId="0" borderId="0" xfId="1" applyFont="1" applyFill="1" applyBorder="1" applyAlignment="1">
      <alignment horizontal="right" wrapText="1"/>
    </xf>
    <xf numFmtId="43" fontId="3" fillId="0" borderId="0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  <xf numFmtId="39" fontId="3" fillId="0" borderId="0" xfId="0" applyNumberFormat="1" applyFont="1" applyAlignment="1">
      <alignment horizontal="left" vertical="top" wrapText="1" indent="7"/>
    </xf>
    <xf numFmtId="43" fontId="5" fillId="0" borderId="0" xfId="1" applyFont="1" applyFill="1" applyBorder="1" applyAlignment="1">
      <alignment horizontal="left" vertical="center" wrapText="1"/>
    </xf>
    <xf numFmtId="43" fontId="5" fillId="0" borderId="0" xfId="1" applyFont="1" applyFill="1" applyBorder="1" applyAlignment="1">
      <alignment horizontal="left" wrapText="1"/>
    </xf>
    <xf numFmtId="43" fontId="5" fillId="0" borderId="1" xfId="1" applyFont="1" applyFill="1" applyBorder="1" applyAlignment="1">
      <alignment horizontal="left" vertical="center" wrapText="1"/>
    </xf>
    <xf numFmtId="43" fontId="5" fillId="0" borderId="2" xfId="1" applyFont="1" applyFill="1" applyBorder="1" applyAlignment="1">
      <alignment horizontal="left" vertical="center" wrapText="1"/>
    </xf>
    <xf numFmtId="43" fontId="5" fillId="0" borderId="0" xfId="1" applyFont="1" applyFill="1" applyBorder="1" applyAlignment="1">
      <alignment horizontal="left" vertical="top"/>
    </xf>
    <xf numFmtId="3" fontId="5" fillId="0" borderId="0" xfId="0" applyNumberFormat="1" applyFont="1" applyAlignment="1">
      <alignment horizontal="left" vertical="center" indent="2" shrinkToFit="1"/>
    </xf>
    <xf numFmtId="43" fontId="4" fillId="0" borderId="4" xfId="1" applyFont="1" applyFill="1" applyBorder="1" applyAlignment="1">
      <alignment horizontal="right" wrapText="1"/>
    </xf>
    <xf numFmtId="0" fontId="3" fillId="0" borderId="2" xfId="0" applyFont="1" applyBorder="1" applyAlignment="1">
      <alignment horizontal="right" vertical="top" wrapText="1"/>
    </xf>
    <xf numFmtId="0" fontId="7" fillId="0" borderId="0" xfId="0" applyFont="1" applyAlignment="1">
      <alignment horizontal="left" vertical="top" wrapText="1" indent="2"/>
    </xf>
    <xf numFmtId="0" fontId="7" fillId="0" borderId="0" xfId="0" applyFont="1" applyAlignment="1">
      <alignment horizontal="right" vertical="top" wrapText="1"/>
    </xf>
    <xf numFmtId="43" fontId="7" fillId="0" borderId="0" xfId="1" applyFont="1" applyFill="1" applyBorder="1" applyAlignment="1">
      <alignment horizontal="right" vertical="top" wrapText="1"/>
    </xf>
    <xf numFmtId="43" fontId="7" fillId="0" borderId="1" xfId="1" applyFont="1" applyFill="1" applyBorder="1" applyAlignment="1">
      <alignment horizontal="right" vertical="top" wrapText="1"/>
    </xf>
    <xf numFmtId="0" fontId="8" fillId="0" borderId="0" xfId="0" applyFont="1" applyAlignment="1">
      <alignment horizontal="left" vertical="center" wrapText="1"/>
    </xf>
    <xf numFmtId="43" fontId="10" fillId="0" borderId="0" xfId="1" applyFont="1" applyFill="1" applyBorder="1" applyAlignment="1">
      <alignment horizontal="right" wrapText="1"/>
    </xf>
    <xf numFmtId="43" fontId="8" fillId="0" borderId="0" xfId="1" applyFont="1" applyFill="1" applyBorder="1" applyAlignment="1">
      <alignment horizontal="right" wrapText="1"/>
    </xf>
    <xf numFmtId="0" fontId="7" fillId="0" borderId="0" xfId="0" applyFont="1" applyAlignment="1">
      <alignment horizontal="left" vertical="center" wrapText="1"/>
    </xf>
    <xf numFmtId="43" fontId="8" fillId="0" borderId="0" xfId="1" applyFont="1" applyFill="1" applyBorder="1" applyAlignment="1">
      <alignment horizontal="right" vertical="center" wrapText="1"/>
    </xf>
    <xf numFmtId="164" fontId="8" fillId="0" borderId="0" xfId="0" applyNumberFormat="1" applyFont="1" applyAlignment="1">
      <alignment horizontal="left" vertical="top" shrinkToFit="1"/>
    </xf>
    <xf numFmtId="0" fontId="7" fillId="0" borderId="0" xfId="0" applyFont="1" applyAlignment="1">
      <alignment horizontal="left" vertical="top" wrapText="1"/>
    </xf>
    <xf numFmtId="43" fontId="11" fillId="0" borderId="0" xfId="1" applyFont="1" applyFill="1" applyBorder="1" applyAlignment="1">
      <alignment horizontal="right" wrapText="1"/>
    </xf>
    <xf numFmtId="43" fontId="7" fillId="0" borderId="0" xfId="1" applyFont="1" applyFill="1" applyBorder="1" applyAlignment="1">
      <alignment horizontal="right" wrapText="1"/>
    </xf>
    <xf numFmtId="43" fontId="9" fillId="0" borderId="0" xfId="1" applyFont="1" applyFill="1" applyBorder="1" applyAlignment="1">
      <alignment horizontal="right" vertical="top" wrapText="1"/>
    </xf>
    <xf numFmtId="0" fontId="7" fillId="0" borderId="0" xfId="0" applyFont="1" applyAlignment="1">
      <alignment horizontal="left" vertical="top" wrapText="1" indent="1"/>
    </xf>
    <xf numFmtId="0" fontId="7" fillId="0" borderId="1" xfId="0" applyFont="1" applyBorder="1" applyAlignment="1">
      <alignment horizontal="left" vertical="top" wrapText="1" indent="2"/>
    </xf>
    <xf numFmtId="43" fontId="8" fillId="0" borderId="2" xfId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top" wrapText="1"/>
    </xf>
    <xf numFmtId="43" fontId="11" fillId="0" borderId="1" xfId="1" applyFont="1" applyFill="1" applyBorder="1" applyAlignment="1">
      <alignment horizontal="right" vertical="center" wrapText="1"/>
    </xf>
    <xf numFmtId="164" fontId="8" fillId="0" borderId="0" xfId="0" applyNumberFormat="1" applyFont="1" applyAlignment="1">
      <alignment horizontal="left" vertical="center" shrinkToFit="1"/>
    </xf>
    <xf numFmtId="43" fontId="12" fillId="0" borderId="0" xfId="1" applyFont="1" applyFill="1" applyBorder="1" applyAlignment="1">
      <alignment horizontal="right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 wrapText="1"/>
    </xf>
    <xf numFmtId="43" fontId="12" fillId="0" borderId="0" xfId="1" applyFont="1" applyFill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43" fontId="7" fillId="0" borderId="0" xfId="1" applyFont="1" applyFill="1" applyBorder="1" applyAlignment="1">
      <alignment horizontal="right" vertical="center" wrapText="1"/>
    </xf>
    <xf numFmtId="43" fontId="8" fillId="0" borderId="1" xfId="1" applyFont="1" applyFill="1" applyBorder="1" applyAlignment="1">
      <alignment horizontal="right" vertical="center" wrapText="1"/>
    </xf>
    <xf numFmtId="43" fontId="11" fillId="0" borderId="2" xfId="1" applyFont="1" applyFill="1" applyBorder="1" applyAlignment="1">
      <alignment horizontal="right" vertical="center" wrapText="1"/>
    </xf>
    <xf numFmtId="43" fontId="7" fillId="0" borderId="1" xfId="1" applyFont="1" applyFill="1" applyBorder="1" applyAlignment="1">
      <alignment horizontal="right" vertical="top" wrapText="1" indent="1"/>
    </xf>
    <xf numFmtId="43" fontId="8" fillId="0" borderId="0" xfId="1" applyFont="1" applyFill="1" applyBorder="1" applyAlignment="1">
      <alignment horizontal="right" vertical="top"/>
    </xf>
    <xf numFmtId="43" fontId="11" fillId="0" borderId="0" xfId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wrapText="1"/>
    </xf>
    <xf numFmtId="0" fontId="12" fillId="0" borderId="0" xfId="0" applyFont="1" applyAlignment="1">
      <alignment horizontal="left" vertical="top" wrapText="1"/>
    </xf>
    <xf numFmtId="43" fontId="7" fillId="0" borderId="3" xfId="1" applyFont="1" applyFill="1" applyBorder="1" applyAlignment="1">
      <alignment horizontal="right" vertical="top" wrapText="1"/>
    </xf>
    <xf numFmtId="43" fontId="11" fillId="0" borderId="5" xfId="1" applyFont="1" applyFill="1" applyBorder="1" applyAlignment="1">
      <alignment horizontal="right" wrapText="1"/>
    </xf>
    <xf numFmtId="43" fontId="9" fillId="0" borderId="3" xfId="1" applyFont="1" applyFill="1" applyBorder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43" fontId="8" fillId="0" borderId="3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top"/>
    </xf>
    <xf numFmtId="43" fontId="12" fillId="0" borderId="3" xfId="1" applyFont="1" applyFill="1" applyBorder="1" applyAlignment="1">
      <alignment horizontal="right" vertical="top" wrapText="1"/>
    </xf>
    <xf numFmtId="49" fontId="8" fillId="0" borderId="0" xfId="0" applyNumberFormat="1" applyFont="1" applyAlignment="1">
      <alignment horizontal="left" vertical="top" wrapText="1"/>
    </xf>
    <xf numFmtId="43" fontId="11" fillId="0" borderId="5" xfId="1" applyFont="1" applyFill="1" applyBorder="1" applyAlignment="1">
      <alignment horizontal="right" vertical="center" wrapText="1"/>
    </xf>
    <xf numFmtId="43" fontId="15" fillId="0" borderId="0" xfId="1" applyFont="1" applyFill="1" applyBorder="1" applyAlignment="1">
      <alignment horizontal="right" wrapText="1"/>
    </xf>
    <xf numFmtId="43" fontId="16" fillId="0" borderId="0" xfId="1" applyFont="1" applyFill="1" applyBorder="1" applyAlignment="1">
      <alignment horizontal="right" wrapText="1"/>
    </xf>
    <xf numFmtId="0" fontId="17" fillId="0" borderId="0" xfId="0" applyFont="1" applyAlignment="1">
      <alignment horizontal="left" vertical="top"/>
    </xf>
    <xf numFmtId="43" fontId="18" fillId="0" borderId="0" xfId="1" applyFont="1" applyAlignment="1">
      <alignment horizontal="left" vertical="top"/>
    </xf>
    <xf numFmtId="43" fontId="18" fillId="0" borderId="0" xfId="1" applyFont="1" applyAlignment="1">
      <alignment horizontal="righ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 vertical="top"/>
    </xf>
    <xf numFmtId="1" fontId="3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7" fillId="0" borderId="0" xfId="0" applyFont="1" applyAlignment="1">
      <alignment horizontal="right" vertical="top" wrapText="1" indent="2"/>
    </xf>
    <xf numFmtId="0" fontId="7" fillId="0" borderId="1" xfId="0" applyFont="1" applyBorder="1" applyAlignment="1">
      <alignment horizontal="right" vertical="top" wrapText="1" indent="2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 indent="2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 indent="2"/>
    </xf>
    <xf numFmtId="0" fontId="7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1"/>
    </xf>
    <xf numFmtId="0" fontId="1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3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left" wrapText="1" indent="1"/>
    </xf>
    <xf numFmtId="0" fontId="8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top" wrapText="1" indent="31"/>
    </xf>
    <xf numFmtId="0" fontId="3" fillId="0" borderId="6" xfId="0" applyFont="1" applyBorder="1" applyAlignment="1">
      <alignment horizontal="left" vertical="top" wrapText="1" indent="1"/>
    </xf>
    <xf numFmtId="0" fontId="7" fillId="0" borderId="0" xfId="0" applyFont="1" applyFill="1" applyAlignment="1">
      <alignment horizontal="left" vertical="top" wrapText="1" indent="2"/>
    </xf>
    <xf numFmtId="0" fontId="7" fillId="0" borderId="0" xfId="0" applyFont="1" applyFill="1" applyAlignment="1">
      <alignment horizontal="right" vertical="top" wrapText="1"/>
    </xf>
    <xf numFmtId="0" fontId="7" fillId="0" borderId="0" xfId="0" applyFont="1" applyFill="1" applyAlignment="1">
      <alignment horizontal="right" vertical="top" wrapText="1" indent="1"/>
    </xf>
    <xf numFmtId="0" fontId="7" fillId="0" borderId="0" xfId="0" applyFont="1" applyFill="1" applyAlignment="1">
      <alignment horizontal="left" vertical="top" wrapText="1" indent="3"/>
    </xf>
    <xf numFmtId="0" fontId="7" fillId="0" borderId="1" xfId="0" applyFont="1" applyFill="1" applyBorder="1" applyAlignment="1">
      <alignment horizontal="left" vertical="top" wrapText="1" indent="3"/>
    </xf>
    <xf numFmtId="0" fontId="7" fillId="0" borderId="1" xfId="0" applyFont="1" applyFill="1" applyBorder="1" applyAlignment="1">
      <alignment horizontal="right" vertical="top" wrapText="1" indent="1"/>
    </xf>
    <xf numFmtId="0" fontId="7" fillId="0" borderId="1" xfId="0" applyFont="1" applyFill="1" applyBorder="1" applyAlignment="1">
      <alignment horizontal="right" vertical="top" wrapText="1" indent="1"/>
    </xf>
    <xf numFmtId="0" fontId="7" fillId="0" borderId="1" xfId="0" applyFont="1" applyFill="1" applyBorder="1" applyAlignment="1">
      <alignment horizontal="left" vertical="top" wrapText="1" indent="3"/>
    </xf>
    <xf numFmtId="3" fontId="8" fillId="0" borderId="0" xfId="0" applyNumberFormat="1" applyFont="1" applyFill="1" applyAlignment="1">
      <alignment horizontal="right" indent="1" shrinkToFit="1"/>
    </xf>
    <xf numFmtId="3" fontId="8" fillId="0" borderId="0" xfId="0" applyNumberFormat="1" applyFont="1" applyFill="1" applyAlignment="1">
      <alignment horizontal="left" indent="1" shrinkToFit="1"/>
    </xf>
    <xf numFmtId="3" fontId="8" fillId="0" borderId="0" xfId="0" applyNumberFormat="1" applyFont="1" applyFill="1" applyAlignment="1">
      <alignment horizontal="right" shrinkToFit="1"/>
    </xf>
    <xf numFmtId="3" fontId="8" fillId="0" borderId="0" xfId="0" applyNumberFormat="1" applyFont="1" applyFill="1" applyAlignment="1">
      <alignment horizontal="right" shrinkToFit="1"/>
    </xf>
    <xf numFmtId="3" fontId="8" fillId="0" borderId="0" xfId="0" applyNumberFormat="1" applyFont="1" applyFill="1" applyAlignment="1">
      <alignment horizontal="right" vertical="top" indent="1" shrinkToFit="1"/>
    </xf>
    <xf numFmtId="3" fontId="8" fillId="0" borderId="0" xfId="0" applyNumberFormat="1" applyFont="1" applyFill="1" applyAlignment="1">
      <alignment horizontal="right" vertical="top" indent="1" shrinkToFit="1"/>
    </xf>
    <xf numFmtId="3" fontId="8" fillId="0" borderId="0" xfId="0" applyNumberFormat="1" applyFont="1" applyFill="1" applyAlignment="1">
      <alignment horizontal="right" vertical="top" shrinkToFit="1"/>
    </xf>
    <xf numFmtId="3" fontId="8" fillId="0" borderId="0" xfId="0" applyNumberFormat="1" applyFont="1" applyFill="1" applyAlignment="1">
      <alignment horizontal="right" vertical="top" shrinkToFi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top" wrapText="1"/>
    </xf>
    <xf numFmtId="1" fontId="8" fillId="0" borderId="0" xfId="0" applyNumberFormat="1" applyFont="1" applyFill="1" applyAlignment="1">
      <alignment horizontal="right" vertical="top" indent="1" shrinkToFit="1"/>
    </xf>
    <xf numFmtId="1" fontId="8" fillId="0" borderId="0" xfId="0" applyNumberFormat="1" applyFont="1" applyFill="1" applyAlignment="1">
      <alignment horizontal="right" vertical="top" indent="1" shrinkToFit="1"/>
    </xf>
    <xf numFmtId="1" fontId="8" fillId="0" borderId="0" xfId="0" applyNumberFormat="1" applyFont="1" applyFill="1" applyAlignment="1">
      <alignment horizontal="right" vertical="top" shrinkToFit="1"/>
    </xf>
    <xf numFmtId="1" fontId="8" fillId="0" borderId="0" xfId="0" applyNumberFormat="1" applyFont="1" applyFill="1" applyAlignment="1">
      <alignment horizontal="right" vertical="top" shrinkToFit="1"/>
    </xf>
    <xf numFmtId="3" fontId="8" fillId="0" borderId="0" xfId="0" applyNumberFormat="1" applyFont="1" applyFill="1" applyAlignment="1">
      <alignment horizontal="left" vertical="top" indent="1" shrinkToFit="1"/>
    </xf>
    <xf numFmtId="0" fontId="7" fillId="0" borderId="0" xfId="0" applyFont="1" applyFill="1" applyAlignment="1">
      <alignment horizontal="left" wrapText="1"/>
    </xf>
    <xf numFmtId="3" fontId="8" fillId="0" borderId="0" xfId="0" applyNumberFormat="1" applyFont="1" applyFill="1" applyAlignment="1">
      <alignment horizontal="right" indent="1" shrinkToFit="1"/>
    </xf>
    <xf numFmtId="1" fontId="8" fillId="0" borderId="0" xfId="0" applyNumberFormat="1" applyFont="1" applyFill="1" applyAlignment="1">
      <alignment horizontal="left" vertical="top" indent="1" shrinkToFi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 indent="1"/>
    </xf>
    <xf numFmtId="0" fontId="7" fillId="0" borderId="1" xfId="0" applyFont="1" applyFill="1" applyBorder="1" applyAlignment="1">
      <alignment horizontal="left" vertical="top" wrapText="1" indent="2"/>
    </xf>
    <xf numFmtId="0" fontId="7" fillId="0" borderId="1" xfId="0" applyFont="1" applyFill="1" applyBorder="1" applyAlignment="1">
      <alignment horizontal="left" vertical="top" wrapText="1" indent="4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3" fontId="8" fillId="0" borderId="0" xfId="0" applyNumberFormat="1" applyFont="1" applyFill="1" applyAlignment="1">
      <alignment horizontal="left" vertical="top" indent="2" shrinkToFit="1"/>
    </xf>
    <xf numFmtId="3" fontId="8" fillId="0" borderId="0" xfId="0" applyNumberFormat="1" applyFont="1" applyFill="1" applyAlignment="1">
      <alignment horizontal="left" vertical="top" indent="4" shrinkToFit="1"/>
    </xf>
    <xf numFmtId="3" fontId="8" fillId="0" borderId="0" xfId="0" applyNumberFormat="1" applyFont="1" applyFill="1" applyAlignment="1">
      <alignment horizontal="left" vertical="top" indent="5" shrinkToFit="1"/>
    </xf>
    <xf numFmtId="3" fontId="8" fillId="0" borderId="0" xfId="0" applyNumberFormat="1" applyFont="1" applyFill="1" applyAlignment="1">
      <alignment horizontal="left" vertical="top" indent="3" shrinkToFit="1"/>
    </xf>
    <xf numFmtId="1" fontId="8" fillId="0" borderId="0" xfId="0" applyNumberFormat="1" applyFont="1" applyFill="1" applyAlignment="1">
      <alignment horizontal="left" vertical="top" shrinkToFit="1"/>
    </xf>
    <xf numFmtId="1" fontId="8" fillId="0" borderId="0" xfId="0" applyNumberFormat="1" applyFont="1" applyFill="1" applyAlignment="1">
      <alignment horizontal="left" vertical="top" indent="1" shrinkToFit="1"/>
    </xf>
    <xf numFmtId="3" fontId="8" fillId="0" borderId="0" xfId="0" applyNumberFormat="1" applyFont="1" applyFill="1" applyAlignment="1">
      <alignment horizontal="left" vertical="top" indent="3" shrinkToFit="1"/>
    </xf>
    <xf numFmtId="3" fontId="8" fillId="0" borderId="0" xfId="0" applyNumberFormat="1" applyFont="1" applyFill="1" applyAlignment="1">
      <alignment horizontal="left" vertical="top" shrinkToFit="1"/>
    </xf>
    <xf numFmtId="3" fontId="8" fillId="0" borderId="0" xfId="0" applyNumberFormat="1" applyFont="1" applyFill="1" applyAlignment="1">
      <alignment horizontal="left" shrinkToFit="1"/>
    </xf>
    <xf numFmtId="3" fontId="8" fillId="0" borderId="0" xfId="0" applyNumberFormat="1" applyFont="1" applyFill="1" applyAlignment="1">
      <alignment horizontal="left" indent="1" shrinkToFit="1"/>
    </xf>
    <xf numFmtId="37" fontId="8" fillId="0" borderId="0" xfId="0" applyNumberFormat="1" applyFont="1" applyFill="1" applyAlignment="1">
      <alignment horizontal="right" vertical="top" shrinkToFit="1"/>
    </xf>
    <xf numFmtId="0" fontId="7" fillId="0" borderId="1" xfId="0" applyFont="1" applyFill="1" applyBorder="1" applyAlignment="1">
      <alignment horizontal="left" vertical="top" wrapText="1"/>
    </xf>
    <xf numFmtId="43" fontId="8" fillId="0" borderId="1" xfId="1" applyFont="1" applyFill="1" applyBorder="1" applyAlignment="1">
      <alignment horizontal="left" vertical="top" indent="2" shrinkToFit="1"/>
    </xf>
    <xf numFmtId="37" fontId="8" fillId="0" borderId="1" xfId="0" applyNumberFormat="1" applyFont="1" applyFill="1" applyBorder="1" applyAlignment="1">
      <alignment horizontal="right" vertical="top" shrinkToFit="1"/>
    </xf>
    <xf numFmtId="3" fontId="8" fillId="0" borderId="1" xfId="0" applyNumberFormat="1" applyFont="1" applyFill="1" applyBorder="1" applyAlignment="1">
      <alignment horizontal="right" vertical="top" shrinkToFit="1"/>
    </xf>
    <xf numFmtId="0" fontId="8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right" vertical="top" indent="1" shrinkToFit="1"/>
    </xf>
    <xf numFmtId="3" fontId="8" fillId="0" borderId="0" xfId="0" applyNumberFormat="1" applyFont="1" applyFill="1" applyAlignment="1">
      <alignment horizontal="left" vertical="center" indent="2" shrinkToFit="1"/>
    </xf>
    <xf numFmtId="3" fontId="8" fillId="0" borderId="0" xfId="0" applyNumberFormat="1" applyFont="1" applyFill="1" applyAlignment="1">
      <alignment horizontal="right" vertical="center" indent="1" shrinkToFit="1"/>
    </xf>
    <xf numFmtId="3" fontId="8" fillId="0" borderId="0" xfId="0" applyNumberFormat="1" applyFont="1" applyFill="1" applyAlignment="1">
      <alignment horizontal="right" vertical="center" shrinkToFit="1"/>
    </xf>
    <xf numFmtId="3" fontId="8" fillId="0" borderId="0" xfId="0" applyNumberFormat="1" applyFont="1" applyFill="1" applyAlignment="1">
      <alignment horizontal="right" vertical="center" indent="1" shrinkToFit="1"/>
    </xf>
    <xf numFmtId="43" fontId="11" fillId="0" borderId="7" xfId="1" applyFont="1" applyFill="1" applyBorder="1" applyAlignment="1">
      <alignment vertical="center" shrinkToFit="1"/>
    </xf>
    <xf numFmtId="0" fontId="8" fillId="0" borderId="0" xfId="0" applyFont="1" applyFill="1"/>
    <xf numFmtId="0" fontId="7" fillId="0" borderId="0" xfId="0" applyFont="1" applyFill="1" applyAlignment="1">
      <alignment horizontal="left" vertical="center" wrapText="1" indent="2"/>
    </xf>
    <xf numFmtId="3" fontId="8" fillId="0" borderId="0" xfId="0" applyNumberFormat="1" applyFont="1" applyFill="1" applyAlignment="1">
      <alignment vertical="top" shrinkToFit="1"/>
    </xf>
    <xf numFmtId="1" fontId="8" fillId="0" borderId="0" xfId="0" applyNumberFormat="1" applyFont="1" applyFill="1" applyAlignment="1">
      <alignment vertical="top" shrinkToFit="1"/>
    </xf>
    <xf numFmtId="43" fontId="11" fillId="0" borderId="0" xfId="0" applyNumberFormat="1" applyFont="1" applyFill="1" applyAlignment="1">
      <alignment horizontal="right" wrapText="1"/>
    </xf>
    <xf numFmtId="3" fontId="8" fillId="0" borderId="0" xfId="0" applyNumberFormat="1" applyFont="1" applyFill="1" applyAlignment="1">
      <alignment vertical="top" shrinkToFit="1"/>
    </xf>
    <xf numFmtId="1" fontId="8" fillId="0" borderId="0" xfId="0" applyNumberFormat="1" applyFont="1" applyFill="1" applyAlignment="1">
      <alignment horizontal="right" indent="1" shrinkToFit="1"/>
    </xf>
    <xf numFmtId="1" fontId="8" fillId="0" borderId="0" xfId="0" applyNumberFormat="1" applyFont="1" applyFill="1" applyAlignment="1">
      <alignment horizontal="right" indent="1" shrinkToFit="1"/>
    </xf>
    <xf numFmtId="1" fontId="8" fillId="0" borderId="0" xfId="0" applyNumberFormat="1" applyFont="1" applyFill="1" applyAlignment="1">
      <alignment horizontal="right" shrinkToFit="1"/>
    </xf>
    <xf numFmtId="1" fontId="8" fillId="0" borderId="0" xfId="0" applyNumberFormat="1" applyFont="1" applyFill="1" applyAlignment="1">
      <alignment horizontal="right" shrinkToFit="1"/>
    </xf>
    <xf numFmtId="1" fontId="8" fillId="0" borderId="0" xfId="0" applyNumberFormat="1" applyFont="1" applyFill="1" applyAlignment="1">
      <alignment shrinkToFit="1"/>
    </xf>
    <xf numFmtId="1" fontId="8" fillId="0" borderId="0" xfId="0" applyNumberFormat="1" applyFont="1" applyFill="1" applyAlignment="1">
      <alignment shrinkToFit="1"/>
    </xf>
    <xf numFmtId="1" fontId="8" fillId="0" borderId="1" xfId="0" applyNumberFormat="1" applyFont="1" applyFill="1" applyBorder="1" applyAlignment="1">
      <alignment horizontal="right" vertical="top" indent="1" shrinkToFit="1"/>
    </xf>
    <xf numFmtId="1" fontId="8" fillId="0" borderId="1" xfId="0" applyNumberFormat="1" applyFont="1" applyFill="1" applyBorder="1" applyAlignment="1">
      <alignment horizontal="right" vertical="top" shrinkToFit="1"/>
    </xf>
    <xf numFmtId="1" fontId="8" fillId="0" borderId="1" xfId="0" applyNumberFormat="1" applyFont="1" applyFill="1" applyBorder="1" applyAlignment="1">
      <alignment horizontal="right" vertical="top" shrinkToFit="1"/>
    </xf>
    <xf numFmtId="0" fontId="12" fillId="0" borderId="0" xfId="0" applyFont="1" applyFill="1" applyAlignment="1">
      <alignment horizontal="left" vertical="top" wrapText="1" indent="2"/>
    </xf>
    <xf numFmtId="0" fontId="7" fillId="0" borderId="0" xfId="0" applyFont="1" applyFill="1" applyAlignment="1">
      <alignment horizontal="left" vertical="top" wrapText="1" indent="7"/>
    </xf>
    <xf numFmtId="43" fontId="12" fillId="0" borderId="0" xfId="0" applyNumberFormat="1" applyFont="1" applyFill="1" applyAlignment="1">
      <alignment horizontal="right" vertical="top" wrapText="1"/>
    </xf>
    <xf numFmtId="0" fontId="9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42" fontId="8" fillId="0" borderId="0" xfId="0" applyNumberFormat="1" applyFont="1" applyFill="1" applyAlignment="1">
      <alignment horizontal="right" vertical="top" indent="1" shrinkToFit="1"/>
    </xf>
    <xf numFmtId="42" fontId="8" fillId="0" borderId="0" xfId="0" applyNumberFormat="1" applyFont="1" applyFill="1" applyAlignment="1">
      <alignment horizontal="right" vertical="top" shrinkToFit="1"/>
    </xf>
    <xf numFmtId="0" fontId="9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right" vertical="top" wrapText="1" indent="2"/>
    </xf>
    <xf numFmtId="43" fontId="12" fillId="0" borderId="0" xfId="0" applyNumberFormat="1" applyFont="1" applyFill="1" applyAlignment="1">
      <alignment horizontal="right" vertical="top" wrapText="1" indent="2"/>
    </xf>
    <xf numFmtId="1" fontId="8" fillId="0" borderId="0" xfId="0" applyNumberFormat="1" applyFont="1" applyFill="1" applyAlignment="1">
      <alignment horizontal="right" vertical="center" indent="1" shrinkToFit="1"/>
    </xf>
    <xf numFmtId="1" fontId="8" fillId="0" borderId="0" xfId="0" applyNumberFormat="1" applyFont="1" applyFill="1" applyAlignment="1">
      <alignment horizontal="right" vertical="center" indent="1" shrinkToFit="1"/>
    </xf>
    <xf numFmtId="1" fontId="8" fillId="0" borderId="0" xfId="0" applyNumberFormat="1" applyFont="1" applyFill="1" applyAlignment="1">
      <alignment horizontal="right" vertical="center" shrinkToFit="1"/>
    </xf>
    <xf numFmtId="1" fontId="8" fillId="0" borderId="0" xfId="0" applyNumberFormat="1" applyFont="1" applyFill="1" applyAlignment="1">
      <alignment horizontal="right" vertical="center" shrinkToFit="1"/>
    </xf>
    <xf numFmtId="0" fontId="8" fillId="0" borderId="0" xfId="0" applyFont="1" applyFill="1" applyAlignment="1">
      <alignment horizontal="left" wrapText="1"/>
    </xf>
    <xf numFmtId="3" fontId="8" fillId="0" borderId="1" xfId="0" applyNumberFormat="1" applyFont="1" applyFill="1" applyBorder="1" applyAlignment="1">
      <alignment horizontal="right" vertical="top" indent="1" shrinkToFit="1"/>
    </xf>
    <xf numFmtId="3" fontId="8" fillId="0" borderId="1" xfId="0" applyNumberFormat="1" applyFont="1" applyFill="1" applyBorder="1" applyAlignment="1">
      <alignment horizontal="right" vertical="top" shrinkToFit="1"/>
    </xf>
    <xf numFmtId="3" fontId="8" fillId="0" borderId="2" xfId="0" applyNumberFormat="1" applyFont="1" applyFill="1" applyBorder="1" applyAlignment="1">
      <alignment horizontal="right" vertical="center" indent="1" shrinkToFit="1"/>
    </xf>
    <xf numFmtId="3" fontId="8" fillId="0" borderId="2" xfId="0" applyNumberFormat="1" applyFont="1" applyFill="1" applyBorder="1" applyAlignment="1">
      <alignment horizontal="right" vertical="center" indent="1" shrinkToFit="1"/>
    </xf>
    <xf numFmtId="3" fontId="8" fillId="0" borderId="2" xfId="0" applyNumberFormat="1" applyFont="1" applyFill="1" applyBorder="1" applyAlignment="1">
      <alignment horizontal="right" vertical="center" shrinkToFit="1"/>
    </xf>
    <xf numFmtId="3" fontId="8" fillId="0" borderId="2" xfId="0" applyNumberFormat="1" applyFont="1" applyFill="1" applyBorder="1" applyAlignment="1">
      <alignment horizontal="right" vertical="center" shrinkToFit="1"/>
    </xf>
    <xf numFmtId="3" fontId="8" fillId="0" borderId="0" xfId="0" applyNumberFormat="1" applyFont="1" applyFill="1" applyAlignment="1">
      <alignment horizontal="left" indent="3" shrinkToFit="1"/>
    </xf>
    <xf numFmtId="3" fontId="8" fillId="0" borderId="0" xfId="0" applyNumberFormat="1" applyFont="1" applyFill="1" applyAlignment="1">
      <alignment horizontal="left" vertical="top" indent="1" shrinkToFit="1"/>
    </xf>
    <xf numFmtId="3" fontId="8" fillId="0" borderId="0" xfId="0" applyNumberFormat="1" applyFont="1" applyFill="1" applyAlignment="1">
      <alignment horizontal="left" vertical="top" indent="2" shrinkToFit="1"/>
    </xf>
    <xf numFmtId="0" fontId="7" fillId="0" borderId="0" xfId="0" applyFont="1" applyFill="1" applyAlignment="1">
      <alignment horizontal="center" vertical="top" wrapText="1"/>
    </xf>
    <xf numFmtId="3" fontId="11" fillId="0" borderId="0" xfId="0" applyNumberFormat="1" applyFont="1" applyFill="1" applyAlignment="1">
      <alignment shrinkToFi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3" fontId="8" fillId="0" borderId="3" xfId="1" applyFont="1" applyFill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right" vertical="top" indent="1" shrinkToFit="1"/>
    </xf>
    <xf numFmtId="1" fontId="8" fillId="0" borderId="0" xfId="0" applyNumberFormat="1" applyFont="1" applyFill="1" applyAlignment="1">
      <alignment horizontal="left" vertical="top" shrinkToFit="1"/>
    </xf>
    <xf numFmtId="0" fontId="7" fillId="0" borderId="0" xfId="0" applyFont="1" applyFill="1" applyAlignment="1">
      <alignment horizontal="right" vertical="top" wrapText="1"/>
    </xf>
    <xf numFmtId="0" fontId="8" fillId="0" borderId="0" xfId="0" applyFont="1" applyFill="1" applyAlignment="1">
      <alignment horizontal="left" vertical="top" wrapText="1"/>
    </xf>
    <xf numFmtId="1" fontId="8" fillId="0" borderId="0" xfId="0" applyNumberFormat="1" applyFont="1" applyFill="1" applyAlignment="1">
      <alignment horizontal="left" shrinkToFit="1"/>
    </xf>
    <xf numFmtId="1" fontId="8" fillId="0" borderId="0" xfId="0" applyNumberFormat="1" applyFont="1" applyFill="1" applyAlignment="1">
      <alignment horizontal="left" indent="1" shrinkToFit="1"/>
    </xf>
    <xf numFmtId="1" fontId="8" fillId="0" borderId="0" xfId="0" applyNumberFormat="1" applyFont="1" applyFill="1" applyAlignment="1">
      <alignment horizontal="left" shrinkToFit="1"/>
    </xf>
    <xf numFmtId="3" fontId="8" fillId="0" borderId="1" xfId="0" applyNumberFormat="1" applyFont="1" applyFill="1" applyBorder="1" applyAlignment="1">
      <alignment horizontal="left" vertical="top" indent="3" shrinkToFit="1"/>
    </xf>
    <xf numFmtId="43" fontId="11" fillId="0" borderId="0" xfId="1" applyFont="1" applyFill="1" applyAlignment="1">
      <alignment horizontal="right" vertical="top" indent="3" shrinkToFit="1"/>
    </xf>
    <xf numFmtId="3" fontId="8" fillId="0" borderId="2" xfId="0" applyNumberFormat="1" applyFont="1" applyFill="1" applyBorder="1" applyAlignment="1">
      <alignment horizontal="left" vertical="center" indent="3" shrinkToFit="1"/>
    </xf>
    <xf numFmtId="0" fontId="12" fillId="0" borderId="0" xfId="0" applyFont="1" applyFill="1" applyAlignment="1">
      <alignment horizontal="left" vertical="top" wrapText="1" indent="1"/>
    </xf>
    <xf numFmtId="0" fontId="7" fillId="0" borderId="0" xfId="0" applyFont="1" applyFill="1" applyAlignment="1">
      <alignment horizontal="left" vertical="top" wrapText="1" indent="1"/>
    </xf>
    <xf numFmtId="43" fontId="12" fillId="0" borderId="3" xfId="0" applyNumberFormat="1" applyFont="1" applyFill="1" applyBorder="1" applyAlignment="1">
      <alignment horizontal="right" vertical="top" wrapText="1" indent="1"/>
    </xf>
    <xf numFmtId="0" fontId="11" fillId="0" borderId="0" xfId="0" applyFont="1" applyFill="1" applyAlignment="1">
      <alignment horizontal="left" vertical="top"/>
    </xf>
    <xf numFmtId="43" fontId="11" fillId="0" borderId="0" xfId="0" applyNumberFormat="1" applyFont="1" applyFill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</xdr:colOff>
      <xdr:row>168</xdr:row>
      <xdr:rowOff>110387</xdr:rowOff>
    </xdr:from>
    <xdr:ext cx="841248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8412480" cy="0"/>
        </a:xfrm>
        <a:custGeom>
          <a:avLst/>
          <a:gdLst/>
          <a:ahLst/>
          <a:cxnLst/>
          <a:rect l="0" t="0" r="0" b="0"/>
          <a:pathLst>
            <a:path w="8412480">
              <a:moveTo>
                <a:pt x="0" y="0"/>
              </a:moveTo>
              <a:lnTo>
                <a:pt x="8412480" y="0"/>
              </a:lnTo>
            </a:path>
          </a:pathLst>
        </a:custGeom>
        <a:ln w="4165">
          <a:solidFill>
            <a:srgbClr val="000000"/>
          </a:solidFill>
        </a:ln>
      </xdr:spPr>
    </xdr:sp>
    <xdr:clientData/>
  </xdr:oneCellAnchor>
  <xdr:oneCellAnchor>
    <xdr:from>
      <xdr:col>0</xdr:col>
      <xdr:colOff>25400</xdr:colOff>
      <xdr:row>413</xdr:row>
      <xdr:rowOff>351690</xdr:rowOff>
    </xdr:from>
    <xdr:ext cx="841248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8412480" cy="0"/>
        </a:xfrm>
        <a:custGeom>
          <a:avLst/>
          <a:gdLst/>
          <a:ahLst/>
          <a:cxnLst/>
          <a:rect l="0" t="0" r="0" b="0"/>
          <a:pathLst>
            <a:path w="8412480">
              <a:moveTo>
                <a:pt x="0" y="0"/>
              </a:moveTo>
              <a:lnTo>
                <a:pt x="8412480" y="0"/>
              </a:lnTo>
            </a:path>
          </a:pathLst>
        </a:custGeom>
        <a:ln w="4165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0"/>
  <sheetViews>
    <sheetView tabSelected="1" topLeftCell="A282" zoomScaleNormal="100" zoomScaleSheetLayoutView="100" workbookViewId="0">
      <selection activeCell="K368" sqref="B1:K1048576"/>
    </sheetView>
  </sheetViews>
  <sheetFormatPr defaultRowHeight="15.75" x14ac:dyDescent="0.2"/>
  <cols>
    <col min="1" max="1" width="16" style="50" customWidth="1"/>
    <col min="2" max="2" width="33" style="188" customWidth="1"/>
    <col min="3" max="3" width="1.1640625" style="188" customWidth="1"/>
    <col min="4" max="4" width="12.6640625" style="188" customWidth="1"/>
    <col min="5" max="5" width="15.1640625" style="188" customWidth="1"/>
    <col min="6" max="6" width="14" style="188" customWidth="1"/>
    <col min="7" max="7" width="2.1640625" style="188" customWidth="1"/>
    <col min="8" max="8" width="14.5" style="188" customWidth="1"/>
    <col min="9" max="9" width="2.1640625" style="188" customWidth="1"/>
    <col min="10" max="10" width="12.6640625" style="188" customWidth="1"/>
    <col min="11" max="11" width="28.6640625" style="58" customWidth="1"/>
    <col min="12" max="12" width="2.5" style="25" customWidth="1"/>
    <col min="13" max="13" width="65.83203125" style="1" customWidth="1"/>
    <col min="14" max="14" width="59.83203125" style="1" customWidth="1"/>
    <col min="15" max="15" width="27" style="74" customWidth="1"/>
    <col min="16" max="16" width="16" style="74" customWidth="1"/>
    <col min="17" max="16384" width="9.33203125" style="1"/>
  </cols>
  <sheetData>
    <row r="1" spans="1:14" ht="23.25" customHeight="1" x14ac:dyDescent="0.2">
      <c r="A1" s="78" t="s">
        <v>220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4" ht="28.5" customHeight="1" x14ac:dyDescent="0.2">
      <c r="A2" s="80" t="s">
        <v>218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4" ht="14.1" customHeight="1" x14ac:dyDescent="0.2">
      <c r="A3" s="82" t="s">
        <v>0</v>
      </c>
      <c r="B3" s="82"/>
      <c r="C3" s="82"/>
      <c r="D3" s="82"/>
      <c r="E3" s="112" t="s">
        <v>1</v>
      </c>
      <c r="F3" s="113" t="s">
        <v>2</v>
      </c>
      <c r="G3" s="114" t="s">
        <v>3</v>
      </c>
      <c r="H3" s="114"/>
      <c r="I3" s="115" t="s">
        <v>4</v>
      </c>
      <c r="J3" s="115"/>
      <c r="K3" s="31" t="s">
        <v>6</v>
      </c>
      <c r="L3" s="9" t="s">
        <v>6</v>
      </c>
    </row>
    <row r="4" spans="1:14" ht="19.5" customHeight="1" x14ac:dyDescent="0.2">
      <c r="A4" s="83" t="s">
        <v>7</v>
      </c>
      <c r="B4" s="83"/>
      <c r="C4" s="83"/>
      <c r="D4" s="83"/>
      <c r="E4" s="116" t="s">
        <v>7</v>
      </c>
      <c r="F4" s="117" t="s">
        <v>7</v>
      </c>
      <c r="G4" s="118" t="s">
        <v>8</v>
      </c>
      <c r="H4" s="118"/>
      <c r="I4" s="119" t="s">
        <v>7</v>
      </c>
      <c r="J4" s="119"/>
      <c r="K4" s="32" t="s">
        <v>8</v>
      </c>
      <c r="L4" s="10" t="s">
        <v>8</v>
      </c>
      <c r="M4" s="73"/>
      <c r="N4" s="73"/>
    </row>
    <row r="5" spans="1:14" ht="24.75" customHeight="1" x14ac:dyDescent="0.3">
      <c r="A5" s="84" t="s">
        <v>247</v>
      </c>
      <c r="B5" s="84"/>
      <c r="C5" s="120">
        <v>3023695</v>
      </c>
      <c r="D5" s="120"/>
      <c r="E5" s="121">
        <v>3334388</v>
      </c>
      <c r="F5" s="122">
        <v>3441027</v>
      </c>
      <c r="G5" s="123">
        <v>3652153</v>
      </c>
      <c r="H5" s="123"/>
      <c r="I5" s="123">
        <v>3432328</v>
      </c>
      <c r="J5" s="123"/>
      <c r="K5" s="34">
        <v>3818236</v>
      </c>
      <c r="L5" s="11"/>
      <c r="M5" s="73" t="s">
        <v>310</v>
      </c>
      <c r="N5" s="73" t="s">
        <v>297</v>
      </c>
    </row>
    <row r="6" spans="1:14" ht="15.75" customHeight="1" x14ac:dyDescent="0.25">
      <c r="A6" s="85" t="s">
        <v>10</v>
      </c>
      <c r="B6" s="85"/>
      <c r="C6" s="124">
        <v>3023695</v>
      </c>
      <c r="D6" s="124"/>
      <c r="E6" s="125">
        <v>3334388</v>
      </c>
      <c r="F6" s="126">
        <v>3441027</v>
      </c>
      <c r="G6" s="127">
        <v>3652153</v>
      </c>
      <c r="H6" s="127"/>
      <c r="I6" s="124">
        <v>3432328</v>
      </c>
      <c r="J6" s="124"/>
      <c r="K6" s="35"/>
      <c r="L6" s="22"/>
      <c r="M6" s="73"/>
      <c r="N6" s="73" t="s">
        <v>298</v>
      </c>
    </row>
    <row r="7" spans="1:14" ht="27" customHeight="1" x14ac:dyDescent="0.3">
      <c r="A7" s="84" t="s">
        <v>248</v>
      </c>
      <c r="B7" s="84"/>
      <c r="C7" s="120">
        <v>630901</v>
      </c>
      <c r="D7" s="120"/>
      <c r="E7" s="121">
        <v>734691</v>
      </c>
      <c r="F7" s="122">
        <v>780956</v>
      </c>
      <c r="G7" s="123">
        <v>800000</v>
      </c>
      <c r="H7" s="123"/>
      <c r="I7" s="123">
        <v>578124</v>
      </c>
      <c r="J7" s="123"/>
      <c r="K7" s="34">
        <v>800000</v>
      </c>
      <c r="L7" s="11"/>
      <c r="M7" s="73" t="s">
        <v>324</v>
      </c>
      <c r="N7" s="73"/>
    </row>
    <row r="8" spans="1:14" ht="15.75" customHeight="1" x14ac:dyDescent="0.25">
      <c r="A8" s="85" t="s">
        <v>11</v>
      </c>
      <c r="B8" s="85"/>
      <c r="C8" s="124">
        <v>630901</v>
      </c>
      <c r="D8" s="124"/>
      <c r="E8" s="125">
        <v>734691</v>
      </c>
      <c r="F8" s="126">
        <v>780956</v>
      </c>
      <c r="G8" s="127">
        <v>800000</v>
      </c>
      <c r="H8" s="127"/>
      <c r="I8" s="124">
        <v>578124</v>
      </c>
      <c r="J8" s="124"/>
      <c r="K8" s="35"/>
      <c r="L8" s="22"/>
    </row>
    <row r="9" spans="1:14" ht="27.75" customHeight="1" x14ac:dyDescent="0.3">
      <c r="A9" s="84" t="s">
        <v>249</v>
      </c>
      <c r="B9" s="84"/>
      <c r="C9" s="120">
        <v>38074</v>
      </c>
      <c r="D9" s="120"/>
      <c r="E9" s="121">
        <v>45058</v>
      </c>
      <c r="F9" s="122">
        <v>46567</v>
      </c>
      <c r="G9" s="123">
        <v>47000</v>
      </c>
      <c r="H9" s="123"/>
      <c r="I9" s="123">
        <v>35471</v>
      </c>
      <c r="J9" s="123"/>
      <c r="K9" s="34">
        <v>47000</v>
      </c>
      <c r="L9" s="11"/>
      <c r="M9" s="76" t="s">
        <v>334</v>
      </c>
    </row>
    <row r="10" spans="1:14" ht="17.25" customHeight="1" x14ac:dyDescent="0.25">
      <c r="A10" s="85" t="s">
        <v>12</v>
      </c>
      <c r="B10" s="85"/>
      <c r="C10" s="124">
        <v>38074</v>
      </c>
      <c r="D10" s="124"/>
      <c r="E10" s="125">
        <v>45058</v>
      </c>
      <c r="F10" s="126">
        <v>46567</v>
      </c>
      <c r="G10" s="127">
        <v>47000</v>
      </c>
      <c r="H10" s="127"/>
      <c r="I10" s="124">
        <v>35471</v>
      </c>
      <c r="J10" s="124"/>
      <c r="K10" s="35"/>
      <c r="L10" s="22"/>
    </row>
    <row r="11" spans="1:14" ht="14.45" customHeight="1" x14ac:dyDescent="0.2">
      <c r="A11" s="86" t="s">
        <v>250</v>
      </c>
      <c r="B11" s="86"/>
      <c r="C11" s="128"/>
      <c r="D11" s="128"/>
      <c r="E11" s="129"/>
      <c r="F11" s="129"/>
      <c r="G11" s="128"/>
      <c r="H11" s="128"/>
      <c r="I11" s="128"/>
      <c r="J11" s="128"/>
      <c r="K11" s="37"/>
      <c r="L11" s="21"/>
    </row>
    <row r="12" spans="1:14" ht="14.45" customHeight="1" x14ac:dyDescent="0.2">
      <c r="A12" s="38">
        <v>400.05200000000002</v>
      </c>
      <c r="B12" s="130" t="s">
        <v>13</v>
      </c>
      <c r="C12" s="124">
        <v>241233</v>
      </c>
      <c r="D12" s="124"/>
      <c r="E12" s="125">
        <v>244791</v>
      </c>
      <c r="F12" s="126">
        <v>238775</v>
      </c>
      <c r="G12" s="127">
        <v>225000</v>
      </c>
      <c r="H12" s="127"/>
      <c r="I12" s="124">
        <v>171120</v>
      </c>
      <c r="J12" s="124"/>
      <c r="K12" s="31">
        <v>241000</v>
      </c>
      <c r="L12" s="12"/>
      <c r="M12" s="1" t="s">
        <v>335</v>
      </c>
    </row>
    <row r="13" spans="1:14" ht="14.45" customHeight="1" x14ac:dyDescent="0.2">
      <c r="A13" s="38">
        <v>400.053</v>
      </c>
      <c r="B13" s="130" t="s">
        <v>14</v>
      </c>
      <c r="C13" s="124">
        <v>10120</v>
      </c>
      <c r="D13" s="124"/>
      <c r="E13" s="125">
        <v>2797</v>
      </c>
      <c r="F13" s="126">
        <v>2335</v>
      </c>
      <c r="G13" s="127">
        <v>9500</v>
      </c>
      <c r="H13" s="127"/>
      <c r="I13" s="124">
        <v>8069</v>
      </c>
      <c r="J13" s="124"/>
      <c r="K13" s="31">
        <v>8000</v>
      </c>
      <c r="L13" s="12"/>
    </row>
    <row r="14" spans="1:14" ht="14.45" customHeight="1" x14ac:dyDescent="0.2">
      <c r="A14" s="38">
        <v>400.05399999999997</v>
      </c>
      <c r="B14" s="130" t="s">
        <v>15</v>
      </c>
      <c r="C14" s="124">
        <v>21924</v>
      </c>
      <c r="D14" s="124"/>
      <c r="E14" s="125">
        <v>32715</v>
      </c>
      <c r="F14" s="126">
        <v>29592</v>
      </c>
      <c r="G14" s="127">
        <v>29000</v>
      </c>
      <c r="H14" s="127"/>
      <c r="I14" s="124">
        <v>14141</v>
      </c>
      <c r="J14" s="124"/>
      <c r="K14" s="31">
        <v>18000</v>
      </c>
      <c r="L14" s="12"/>
      <c r="M14" s="1" t="s">
        <v>299</v>
      </c>
    </row>
    <row r="15" spans="1:14" ht="14.45" customHeight="1" x14ac:dyDescent="0.2">
      <c r="A15" s="38">
        <v>400.05500000000001</v>
      </c>
      <c r="B15" s="130" t="s">
        <v>16</v>
      </c>
      <c r="C15" s="131">
        <v>0</v>
      </c>
      <c r="D15" s="131"/>
      <c r="E15" s="132">
        <v>0</v>
      </c>
      <c r="F15" s="133">
        <v>0</v>
      </c>
      <c r="G15" s="134">
        <v>0</v>
      </c>
      <c r="H15" s="134"/>
      <c r="I15" s="131">
        <v>0</v>
      </c>
      <c r="J15" s="131"/>
      <c r="K15" s="31" t="s">
        <v>251</v>
      </c>
      <c r="L15" s="12"/>
    </row>
    <row r="16" spans="1:14" ht="14.45" customHeight="1" thickBot="1" x14ac:dyDescent="0.25">
      <c r="A16" s="38">
        <v>400.05599999999998</v>
      </c>
      <c r="B16" s="130" t="s">
        <v>17</v>
      </c>
      <c r="C16" s="124">
        <v>24098</v>
      </c>
      <c r="D16" s="124"/>
      <c r="E16" s="135">
        <v>11144</v>
      </c>
      <c r="F16" s="126">
        <v>5126</v>
      </c>
      <c r="G16" s="127">
        <v>5000</v>
      </c>
      <c r="H16" s="127"/>
      <c r="I16" s="127">
        <v>3241</v>
      </c>
      <c r="J16" s="127"/>
      <c r="K16" s="62">
        <v>4000</v>
      </c>
      <c r="L16" s="13"/>
      <c r="M16" s="1" t="s">
        <v>300</v>
      </c>
    </row>
    <row r="17" spans="1:13" ht="15" customHeight="1" thickBot="1" x14ac:dyDescent="0.35">
      <c r="A17" s="30" t="s">
        <v>18</v>
      </c>
      <c r="B17" s="130" t="s">
        <v>19</v>
      </c>
      <c r="C17" s="124">
        <v>297375</v>
      </c>
      <c r="D17" s="124"/>
      <c r="E17" s="125">
        <v>291447</v>
      </c>
      <c r="F17" s="126">
        <v>275829</v>
      </c>
      <c r="G17" s="127">
        <v>268500</v>
      </c>
      <c r="H17" s="127"/>
      <c r="I17" s="124">
        <v>196571</v>
      </c>
      <c r="J17" s="124"/>
      <c r="K17" s="63">
        <f>SUM(K12:K16)</f>
        <v>271000</v>
      </c>
      <c r="L17" s="22"/>
    </row>
    <row r="18" spans="1:13" ht="12.95" customHeight="1" x14ac:dyDescent="0.3">
      <c r="A18" s="51" t="s">
        <v>27</v>
      </c>
      <c r="B18" s="130"/>
      <c r="C18" s="125"/>
      <c r="D18" s="125"/>
      <c r="E18" s="125"/>
      <c r="F18" s="126"/>
      <c r="G18" s="126"/>
      <c r="H18" s="126"/>
      <c r="I18" s="125"/>
      <c r="J18" s="125"/>
      <c r="K18" s="40"/>
      <c r="L18" s="22"/>
    </row>
    <row r="19" spans="1:13" ht="15" customHeight="1" x14ac:dyDescent="0.25">
      <c r="A19" s="50">
        <v>400.20100000000002</v>
      </c>
      <c r="B19" s="136" t="s">
        <v>20</v>
      </c>
      <c r="C19" s="120">
        <v>89442</v>
      </c>
      <c r="D19" s="120"/>
      <c r="E19" s="137">
        <v>79532</v>
      </c>
      <c r="F19" s="122">
        <v>89647</v>
      </c>
      <c r="G19" s="123">
        <v>105000</v>
      </c>
      <c r="H19" s="123"/>
      <c r="I19" s="120">
        <v>82766</v>
      </c>
      <c r="J19" s="120"/>
      <c r="K19" s="41">
        <v>101000</v>
      </c>
      <c r="L19" s="14"/>
      <c r="M19" s="1" t="s">
        <v>334</v>
      </c>
    </row>
    <row r="20" spans="1:13" ht="15" customHeight="1" x14ac:dyDescent="0.2">
      <c r="A20" s="38">
        <v>400.20299999999997</v>
      </c>
      <c r="B20" s="130" t="s">
        <v>21</v>
      </c>
      <c r="C20" s="124">
        <v>7830</v>
      </c>
      <c r="D20" s="124"/>
      <c r="E20" s="125">
        <v>17000</v>
      </c>
      <c r="F20" s="126">
        <v>6990</v>
      </c>
      <c r="G20" s="127">
        <v>8000</v>
      </c>
      <c r="H20" s="127"/>
      <c r="I20" s="124">
        <v>5510</v>
      </c>
      <c r="J20" s="124"/>
      <c r="K20" s="31">
        <v>8500</v>
      </c>
      <c r="L20" s="12" t="s">
        <v>206</v>
      </c>
      <c r="M20" s="1" t="s">
        <v>336</v>
      </c>
    </row>
    <row r="21" spans="1:13" ht="14.1" customHeight="1" x14ac:dyDescent="0.2">
      <c r="A21" s="38">
        <v>400.20400000000001</v>
      </c>
      <c r="B21" s="130" t="s">
        <v>22</v>
      </c>
      <c r="C21" s="131">
        <v>35</v>
      </c>
      <c r="D21" s="131"/>
      <c r="E21" s="132">
        <v>35</v>
      </c>
      <c r="F21" s="133">
        <v>0</v>
      </c>
      <c r="G21" s="134">
        <v>50</v>
      </c>
      <c r="H21" s="134"/>
      <c r="I21" s="131">
        <v>35</v>
      </c>
      <c r="J21" s="131"/>
      <c r="K21" s="31">
        <v>50</v>
      </c>
      <c r="L21" s="12" t="s">
        <v>206</v>
      </c>
    </row>
    <row r="22" spans="1:13" ht="14.1" customHeight="1" x14ac:dyDescent="0.2">
      <c r="A22" s="38">
        <v>400.20600000000002</v>
      </c>
      <c r="B22" s="130" t="s">
        <v>23</v>
      </c>
      <c r="C22" s="124">
        <v>1863</v>
      </c>
      <c r="D22" s="124"/>
      <c r="E22" s="125">
        <v>2480</v>
      </c>
      <c r="F22" s="126">
        <v>1700</v>
      </c>
      <c r="G22" s="127">
        <v>1700</v>
      </c>
      <c r="H22" s="127"/>
      <c r="I22" s="124">
        <v>1178</v>
      </c>
      <c r="J22" s="124"/>
      <c r="K22" s="31">
        <v>1500</v>
      </c>
      <c r="L22" s="12" t="s">
        <v>206</v>
      </c>
    </row>
    <row r="23" spans="1:13" ht="14.1" customHeight="1" x14ac:dyDescent="0.2">
      <c r="A23" s="38">
        <v>400.20699999999999</v>
      </c>
      <c r="B23" s="130" t="s">
        <v>24</v>
      </c>
      <c r="C23" s="124">
        <v>5325</v>
      </c>
      <c r="D23" s="124"/>
      <c r="E23" s="125">
        <v>3360</v>
      </c>
      <c r="F23" s="126">
        <v>1215</v>
      </c>
      <c r="G23" s="127">
        <v>1550</v>
      </c>
      <c r="H23" s="127"/>
      <c r="I23" s="124">
        <v>1505</v>
      </c>
      <c r="J23" s="124"/>
      <c r="K23" s="31">
        <v>2000</v>
      </c>
      <c r="L23" s="12" t="s">
        <v>206</v>
      </c>
    </row>
    <row r="24" spans="1:13" ht="14.1" customHeight="1" x14ac:dyDescent="0.2">
      <c r="A24" s="38">
        <v>400.209</v>
      </c>
      <c r="B24" s="130" t="s">
        <v>25</v>
      </c>
      <c r="C24" s="124">
        <v>11563</v>
      </c>
      <c r="D24" s="124"/>
      <c r="E24" s="125">
        <v>17590</v>
      </c>
      <c r="F24" s="126">
        <v>6910</v>
      </c>
      <c r="G24" s="127">
        <v>9000</v>
      </c>
      <c r="H24" s="127"/>
      <c r="I24" s="124">
        <v>5650</v>
      </c>
      <c r="J24" s="124"/>
      <c r="K24" s="31">
        <v>6000</v>
      </c>
      <c r="L24" s="12" t="s">
        <v>206</v>
      </c>
      <c r="M24" s="1" t="s">
        <v>301</v>
      </c>
    </row>
    <row r="25" spans="1:13" ht="14.1" customHeight="1" thickBot="1" x14ac:dyDescent="0.25">
      <c r="A25" s="38">
        <v>400.21</v>
      </c>
      <c r="B25" s="130" t="s">
        <v>26</v>
      </c>
      <c r="C25" s="124">
        <v>3010</v>
      </c>
      <c r="D25" s="124"/>
      <c r="E25" s="125">
        <v>3150</v>
      </c>
      <c r="F25" s="126">
        <v>2800</v>
      </c>
      <c r="G25" s="127">
        <v>2800</v>
      </c>
      <c r="H25" s="127"/>
      <c r="I25" s="124">
        <v>2000</v>
      </c>
      <c r="J25" s="124"/>
      <c r="K25" s="62">
        <v>3000</v>
      </c>
      <c r="L25" s="12" t="s">
        <v>206</v>
      </c>
      <c r="M25" s="1" t="s">
        <v>337</v>
      </c>
    </row>
    <row r="26" spans="1:13" ht="15" customHeight="1" x14ac:dyDescent="0.3">
      <c r="A26" s="30" t="s">
        <v>18</v>
      </c>
      <c r="B26" s="130" t="s">
        <v>27</v>
      </c>
      <c r="C26" s="124">
        <v>119067</v>
      </c>
      <c r="D26" s="124"/>
      <c r="E26" s="125">
        <v>123147</v>
      </c>
      <c r="F26" s="126">
        <v>109262</v>
      </c>
      <c r="G26" s="127">
        <v>128100</v>
      </c>
      <c r="H26" s="127"/>
      <c r="I26" s="124">
        <v>98644</v>
      </c>
      <c r="J26" s="124"/>
      <c r="K26" s="40">
        <f>SUM(K19:K25)</f>
        <v>122050</v>
      </c>
      <c r="L26" s="22"/>
    </row>
    <row r="27" spans="1:13" ht="15" customHeight="1" x14ac:dyDescent="0.2">
      <c r="A27" s="86" t="s">
        <v>252</v>
      </c>
      <c r="B27" s="86"/>
      <c r="C27" s="128"/>
      <c r="D27" s="128"/>
      <c r="E27" s="129"/>
      <c r="F27" s="129"/>
      <c r="G27" s="128"/>
      <c r="H27" s="128"/>
      <c r="I27" s="128"/>
      <c r="J27" s="128"/>
      <c r="K27" s="37"/>
      <c r="L27" s="21"/>
    </row>
    <row r="28" spans="1:13" ht="14.45" customHeight="1" x14ac:dyDescent="0.2">
      <c r="A28" s="87" t="s">
        <v>28</v>
      </c>
      <c r="B28" s="87"/>
      <c r="C28" s="131">
        <v>818</v>
      </c>
      <c r="D28" s="131"/>
      <c r="E28" s="132">
        <v>0</v>
      </c>
      <c r="F28" s="133">
        <v>0</v>
      </c>
      <c r="G28" s="134">
        <v>0</v>
      </c>
      <c r="H28" s="134"/>
      <c r="I28" s="131">
        <v>0</v>
      </c>
      <c r="J28" s="131"/>
      <c r="K28" s="31" t="s">
        <v>251</v>
      </c>
      <c r="L28" s="12" t="s">
        <v>206</v>
      </c>
    </row>
    <row r="29" spans="1:13" ht="14.1" customHeight="1" x14ac:dyDescent="0.2">
      <c r="A29" s="87" t="s">
        <v>29</v>
      </c>
      <c r="B29" s="87"/>
      <c r="C29" s="124">
        <v>13160</v>
      </c>
      <c r="D29" s="124"/>
      <c r="E29" s="125">
        <v>24295</v>
      </c>
      <c r="F29" s="126">
        <v>28764</v>
      </c>
      <c r="G29" s="127">
        <v>28000</v>
      </c>
      <c r="H29" s="127"/>
      <c r="I29" s="124">
        <v>16901</v>
      </c>
      <c r="J29" s="124"/>
      <c r="K29" s="31">
        <v>28000</v>
      </c>
      <c r="L29" s="12" t="s">
        <v>206</v>
      </c>
    </row>
    <row r="30" spans="1:13" ht="14.1" customHeight="1" x14ac:dyDescent="0.2">
      <c r="A30" s="87" t="s">
        <v>30</v>
      </c>
      <c r="B30" s="87"/>
      <c r="C30" s="131">
        <v>0</v>
      </c>
      <c r="D30" s="131"/>
      <c r="E30" s="132">
        <v>0</v>
      </c>
      <c r="F30" s="133">
        <v>0</v>
      </c>
      <c r="G30" s="134">
        <v>0</v>
      </c>
      <c r="H30" s="134"/>
      <c r="I30" s="131">
        <v>0</v>
      </c>
      <c r="J30" s="131"/>
      <c r="K30" s="31" t="s">
        <v>251</v>
      </c>
      <c r="L30" s="12" t="s">
        <v>206</v>
      </c>
    </row>
    <row r="31" spans="1:13" ht="14.1" customHeight="1" x14ac:dyDescent="0.2">
      <c r="A31" s="87" t="s">
        <v>31</v>
      </c>
      <c r="B31" s="87"/>
      <c r="C31" s="131">
        <v>0</v>
      </c>
      <c r="D31" s="131"/>
      <c r="E31" s="132">
        <v>0</v>
      </c>
      <c r="F31" s="133">
        <v>0</v>
      </c>
      <c r="G31" s="134">
        <v>0</v>
      </c>
      <c r="H31" s="134"/>
      <c r="I31" s="131">
        <v>0</v>
      </c>
      <c r="J31" s="131"/>
      <c r="K31" s="31">
        <v>10000</v>
      </c>
      <c r="L31" s="12" t="s">
        <v>206</v>
      </c>
      <c r="M31" s="1" t="s">
        <v>325</v>
      </c>
    </row>
    <row r="32" spans="1:13" ht="14.1" customHeight="1" x14ac:dyDescent="0.2">
      <c r="A32" s="87" t="s">
        <v>32</v>
      </c>
      <c r="B32" s="87"/>
      <c r="C32" s="131">
        <v>0</v>
      </c>
      <c r="D32" s="131"/>
      <c r="E32" s="132">
        <v>0</v>
      </c>
      <c r="F32" s="126">
        <v>70000</v>
      </c>
      <c r="G32" s="134">
        <v>0</v>
      </c>
      <c r="H32" s="134"/>
      <c r="I32" s="131">
        <v>0</v>
      </c>
      <c r="J32" s="131"/>
      <c r="K32" s="31" t="s">
        <v>251</v>
      </c>
      <c r="L32" s="12" t="s">
        <v>206</v>
      </c>
    </row>
    <row r="33" spans="1:13" ht="14.1" customHeight="1" thickBot="1" x14ac:dyDescent="0.25">
      <c r="A33" s="87" t="s">
        <v>33</v>
      </c>
      <c r="B33" s="87"/>
      <c r="C33" s="131">
        <v>0</v>
      </c>
      <c r="D33" s="131"/>
      <c r="E33" s="138">
        <v>0</v>
      </c>
      <c r="F33" s="126">
        <v>10388</v>
      </c>
      <c r="G33" s="127">
        <v>10000</v>
      </c>
      <c r="H33" s="127"/>
      <c r="I33" s="134">
        <v>0</v>
      </c>
      <c r="J33" s="134"/>
      <c r="K33" s="62">
        <v>5000</v>
      </c>
      <c r="L33" s="13" t="s">
        <v>9</v>
      </c>
    </row>
    <row r="34" spans="1:13" ht="14.1" customHeight="1" x14ac:dyDescent="0.3">
      <c r="A34" s="85" t="s">
        <v>34</v>
      </c>
      <c r="B34" s="85"/>
      <c r="C34" s="124">
        <v>13978</v>
      </c>
      <c r="D34" s="124"/>
      <c r="E34" s="125">
        <v>24295</v>
      </c>
      <c r="F34" s="126">
        <v>109152</v>
      </c>
      <c r="G34" s="127">
        <v>38000</v>
      </c>
      <c r="H34" s="127"/>
      <c r="I34" s="124">
        <v>16901</v>
      </c>
      <c r="J34" s="124"/>
      <c r="K34" s="40">
        <f>SUM(K29:K33)</f>
        <v>43000</v>
      </c>
      <c r="L34" s="22"/>
    </row>
    <row r="35" spans="1:13" ht="30" customHeight="1" x14ac:dyDescent="0.25">
      <c r="A35" s="84" t="s">
        <v>253</v>
      </c>
      <c r="B35" s="84"/>
      <c r="C35" s="120">
        <v>105280</v>
      </c>
      <c r="D35" s="120"/>
      <c r="E35" s="137">
        <v>135780</v>
      </c>
      <c r="F35" s="122">
        <v>154370</v>
      </c>
      <c r="G35" s="123">
        <v>150000</v>
      </c>
      <c r="H35" s="123"/>
      <c r="I35" s="120">
        <v>99110</v>
      </c>
      <c r="J35" s="120"/>
      <c r="K35" s="41">
        <v>150000</v>
      </c>
      <c r="L35" s="14" t="s">
        <v>206</v>
      </c>
    </row>
    <row r="36" spans="1:13" ht="14.1" customHeight="1" thickBot="1" x14ac:dyDescent="0.25">
      <c r="A36" s="87" t="s">
        <v>35</v>
      </c>
      <c r="B36" s="87"/>
      <c r="C36" s="124">
        <v>94055</v>
      </c>
      <c r="D36" s="124"/>
      <c r="E36" s="135">
        <v>109910</v>
      </c>
      <c r="F36" s="126">
        <v>121335</v>
      </c>
      <c r="G36" s="127">
        <v>110000</v>
      </c>
      <c r="H36" s="127"/>
      <c r="I36" s="127">
        <v>91280</v>
      </c>
      <c r="J36" s="127"/>
      <c r="K36" s="62">
        <v>115000</v>
      </c>
      <c r="L36" s="13" t="s">
        <v>9</v>
      </c>
      <c r="M36" s="1" t="s">
        <v>338</v>
      </c>
    </row>
    <row r="37" spans="1:13" ht="19.5" customHeight="1" x14ac:dyDescent="0.3">
      <c r="A37" s="85" t="s">
        <v>36</v>
      </c>
      <c r="B37" s="85"/>
      <c r="C37" s="124">
        <v>199335</v>
      </c>
      <c r="D37" s="124"/>
      <c r="E37" s="125">
        <v>245690</v>
      </c>
      <c r="F37" s="126">
        <v>275705</v>
      </c>
      <c r="G37" s="127">
        <v>260000</v>
      </c>
      <c r="H37" s="127"/>
      <c r="I37" s="124">
        <v>190390</v>
      </c>
      <c r="J37" s="124"/>
      <c r="K37" s="40">
        <f>SUM(K35:K36)</f>
        <v>265000</v>
      </c>
      <c r="L37" s="22"/>
    </row>
    <row r="38" spans="1:13" ht="12.95" customHeight="1" x14ac:dyDescent="0.2">
      <c r="A38" s="88" t="s">
        <v>219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</row>
    <row r="39" spans="1:13" ht="12.95" customHeight="1" x14ac:dyDescent="0.2">
      <c r="A39" s="80" t="s">
        <v>37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</row>
    <row r="40" spans="1:13" ht="12.95" customHeight="1" x14ac:dyDescent="0.3">
      <c r="A40" s="61" t="s">
        <v>38</v>
      </c>
      <c r="B40" s="139"/>
      <c r="C40" s="139"/>
      <c r="D40" s="139"/>
      <c r="E40" s="139"/>
      <c r="F40" s="139"/>
      <c r="G40" s="140"/>
      <c r="H40" s="140"/>
      <c r="I40" s="91"/>
      <c r="J40" s="91"/>
      <c r="K40" s="91"/>
      <c r="L40" s="91"/>
    </row>
    <row r="41" spans="1:13" ht="12.95" customHeight="1" x14ac:dyDescent="0.25">
      <c r="A41" s="92"/>
      <c r="B41" s="92"/>
      <c r="C41" s="141" t="s">
        <v>0</v>
      </c>
      <c r="D41" s="141"/>
      <c r="E41" s="112" t="s">
        <v>1</v>
      </c>
      <c r="F41" s="113" t="s">
        <v>2</v>
      </c>
      <c r="G41" s="115" t="s">
        <v>3</v>
      </c>
      <c r="H41" s="115"/>
      <c r="I41" s="115" t="s">
        <v>4</v>
      </c>
      <c r="J41" s="115"/>
      <c r="K41" s="31" t="s">
        <v>6</v>
      </c>
      <c r="L41" s="2" t="s">
        <v>6</v>
      </c>
    </row>
    <row r="42" spans="1:13" ht="12.95" customHeight="1" x14ac:dyDescent="0.2">
      <c r="A42" s="93"/>
      <c r="B42" s="93"/>
      <c r="C42" s="142" t="s">
        <v>7</v>
      </c>
      <c r="D42" s="142"/>
      <c r="E42" s="116" t="s">
        <v>7</v>
      </c>
      <c r="F42" s="117" t="s">
        <v>7</v>
      </c>
      <c r="G42" s="143" t="s">
        <v>8</v>
      </c>
      <c r="H42" s="143"/>
      <c r="I42" s="119" t="s">
        <v>7</v>
      </c>
      <c r="J42" s="119"/>
      <c r="K42" s="32" t="s">
        <v>8</v>
      </c>
      <c r="L42" s="4" t="s">
        <v>8</v>
      </c>
    </row>
    <row r="43" spans="1:13" ht="12.95" customHeight="1" x14ac:dyDescent="0.2">
      <c r="A43" s="95" t="s">
        <v>254</v>
      </c>
      <c r="B43" s="95"/>
      <c r="C43" s="144"/>
      <c r="D43" s="144"/>
      <c r="E43" s="145"/>
      <c r="F43" s="145"/>
      <c r="G43" s="144"/>
      <c r="H43" s="144"/>
      <c r="I43" s="144"/>
      <c r="J43" s="144"/>
      <c r="K43" s="45"/>
      <c r="L43" s="6"/>
    </row>
    <row r="44" spans="1:13" ht="12.95" customHeight="1" x14ac:dyDescent="0.25">
      <c r="A44" s="38">
        <v>400.6</v>
      </c>
      <c r="B44" s="130" t="s">
        <v>39</v>
      </c>
      <c r="C44" s="146"/>
      <c r="D44" s="125">
        <v>3696</v>
      </c>
      <c r="E44" s="132">
        <v>130</v>
      </c>
      <c r="F44" s="133">
        <v>0</v>
      </c>
      <c r="G44" s="134">
        <v>0</v>
      </c>
      <c r="H44" s="134"/>
      <c r="I44" s="124">
        <v>1500</v>
      </c>
      <c r="J44" s="124"/>
      <c r="K44" s="31" t="s">
        <v>251</v>
      </c>
      <c r="L44" s="3" t="s">
        <v>206</v>
      </c>
    </row>
    <row r="45" spans="1:13" ht="12.95" customHeight="1" x14ac:dyDescent="0.25">
      <c r="A45" s="38">
        <v>400.601</v>
      </c>
      <c r="B45" s="130" t="s">
        <v>40</v>
      </c>
      <c r="C45" s="146"/>
      <c r="D45" s="147">
        <v>104198</v>
      </c>
      <c r="E45" s="125">
        <v>246742</v>
      </c>
      <c r="F45" s="126">
        <v>318865</v>
      </c>
      <c r="G45" s="148">
        <v>320000</v>
      </c>
      <c r="H45" s="148"/>
      <c r="I45" s="124">
        <v>221593</v>
      </c>
      <c r="J45" s="124"/>
      <c r="K45" s="31">
        <v>290000</v>
      </c>
      <c r="L45" s="3" t="s">
        <v>206</v>
      </c>
    </row>
    <row r="46" spans="1:13" ht="12.95" customHeight="1" x14ac:dyDescent="0.25">
      <c r="A46" s="38">
        <v>400.60199999999998</v>
      </c>
      <c r="B46" s="130" t="s">
        <v>41</v>
      </c>
      <c r="C46" s="146"/>
      <c r="D46" s="125">
        <v>1150</v>
      </c>
      <c r="E46" s="125">
        <v>2545</v>
      </c>
      <c r="F46" s="126">
        <v>1541</v>
      </c>
      <c r="G46" s="149">
        <v>1450</v>
      </c>
      <c r="H46" s="149"/>
      <c r="I46" s="131">
        <v>660</v>
      </c>
      <c r="J46" s="131"/>
      <c r="K46" s="31">
        <v>1000</v>
      </c>
      <c r="L46" s="3" t="s">
        <v>206</v>
      </c>
      <c r="M46" s="1" t="s">
        <v>339</v>
      </c>
    </row>
    <row r="47" spans="1:13" ht="12.95" customHeight="1" x14ac:dyDescent="0.25">
      <c r="A47" s="38">
        <v>400.60300000000001</v>
      </c>
      <c r="B47" s="130" t="s">
        <v>42</v>
      </c>
      <c r="C47" s="146"/>
      <c r="D47" s="150">
        <v>16595</v>
      </c>
      <c r="E47" s="125">
        <v>42086</v>
      </c>
      <c r="F47" s="126">
        <v>76878</v>
      </c>
      <c r="G47" s="148">
        <v>75000</v>
      </c>
      <c r="H47" s="148"/>
      <c r="I47" s="124">
        <v>51991</v>
      </c>
      <c r="J47" s="124"/>
      <c r="K47" s="31">
        <v>68000</v>
      </c>
      <c r="L47" s="3" t="s">
        <v>206</v>
      </c>
    </row>
    <row r="48" spans="1:13" ht="12.95" customHeight="1" x14ac:dyDescent="0.25">
      <c r="A48" s="38">
        <v>400.60500000000002</v>
      </c>
      <c r="B48" s="130" t="s">
        <v>43</v>
      </c>
      <c r="C48" s="146"/>
      <c r="D48" s="150">
        <v>45852</v>
      </c>
      <c r="E48" s="125">
        <v>82611</v>
      </c>
      <c r="F48" s="126">
        <v>85088</v>
      </c>
      <c r="G48" s="148">
        <v>85000</v>
      </c>
      <c r="H48" s="148"/>
      <c r="I48" s="124">
        <v>44771</v>
      </c>
      <c r="J48" s="124"/>
      <c r="K48" s="31">
        <v>62000</v>
      </c>
      <c r="L48" s="3" t="s">
        <v>206</v>
      </c>
    </row>
    <row r="49" spans="1:14" ht="12.95" customHeight="1" x14ac:dyDescent="0.25">
      <c r="A49" s="38">
        <v>400.608</v>
      </c>
      <c r="B49" s="130" t="s">
        <v>44</v>
      </c>
      <c r="C49" s="146"/>
      <c r="D49" s="113" t="s">
        <v>45</v>
      </c>
      <c r="E49" s="125">
        <v>11046</v>
      </c>
      <c r="F49" s="126">
        <v>14614</v>
      </c>
      <c r="G49" s="148">
        <v>14000</v>
      </c>
      <c r="H49" s="148"/>
      <c r="I49" s="124">
        <v>8811</v>
      </c>
      <c r="J49" s="124"/>
      <c r="K49" s="31">
        <v>11500</v>
      </c>
      <c r="L49" s="3" t="s">
        <v>206</v>
      </c>
    </row>
    <row r="50" spans="1:14" ht="12.95" customHeight="1" x14ac:dyDescent="0.25">
      <c r="A50" s="38">
        <v>400.60899999999998</v>
      </c>
      <c r="B50" s="130" t="s">
        <v>46</v>
      </c>
      <c r="C50" s="146"/>
      <c r="D50" s="132">
        <v>397</v>
      </c>
      <c r="E50" s="132">
        <v>568</v>
      </c>
      <c r="F50" s="133">
        <v>523</v>
      </c>
      <c r="G50" s="134">
        <v>500</v>
      </c>
      <c r="H50" s="134"/>
      <c r="I50" s="131">
        <v>133</v>
      </c>
      <c r="J50" s="131"/>
      <c r="K50" s="31">
        <v>375</v>
      </c>
      <c r="L50" s="3" t="s">
        <v>206</v>
      </c>
    </row>
    <row r="51" spans="1:14" ht="12.95" customHeight="1" thickBot="1" x14ac:dyDescent="0.3">
      <c r="A51" s="38">
        <v>400.61799999999999</v>
      </c>
      <c r="B51" s="130" t="s">
        <v>47</v>
      </c>
      <c r="C51" s="146"/>
      <c r="D51" s="151">
        <v>0</v>
      </c>
      <c r="E51" s="132">
        <v>28</v>
      </c>
      <c r="F51" s="133">
        <v>0</v>
      </c>
      <c r="G51" s="152">
        <v>0</v>
      </c>
      <c r="H51" s="152"/>
      <c r="I51" s="134">
        <v>830</v>
      </c>
      <c r="J51" s="134"/>
      <c r="K51" s="62" t="s">
        <v>9</v>
      </c>
      <c r="L51" s="16" t="s">
        <v>9</v>
      </c>
    </row>
    <row r="52" spans="1:14" ht="12.95" customHeight="1" x14ac:dyDescent="0.3">
      <c r="A52" s="30" t="s">
        <v>18</v>
      </c>
      <c r="B52" s="130" t="s">
        <v>48</v>
      </c>
      <c r="C52" s="146"/>
      <c r="D52" s="147">
        <v>171888</v>
      </c>
      <c r="E52" s="125">
        <v>385755</v>
      </c>
      <c r="F52" s="126">
        <v>497509</v>
      </c>
      <c r="G52" s="148">
        <v>495950</v>
      </c>
      <c r="H52" s="148"/>
      <c r="I52" s="124">
        <v>330288</v>
      </c>
      <c r="J52" s="124"/>
      <c r="K52" s="40">
        <f>SUM(K44:K51)</f>
        <v>432875</v>
      </c>
      <c r="L52" s="5"/>
    </row>
    <row r="53" spans="1:14" ht="17.25" customHeight="1" x14ac:dyDescent="0.2">
      <c r="A53" s="96" t="s">
        <v>207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</row>
    <row r="54" spans="1:14" ht="12.95" customHeight="1" x14ac:dyDescent="0.2">
      <c r="A54" s="38">
        <v>400.70100000000002</v>
      </c>
      <c r="B54" s="130" t="s">
        <v>49</v>
      </c>
      <c r="C54" s="153">
        <v>35701</v>
      </c>
      <c r="D54" s="153"/>
      <c r="E54" s="125">
        <v>197343</v>
      </c>
      <c r="F54" s="126">
        <v>324025</v>
      </c>
      <c r="G54" s="148">
        <v>290000</v>
      </c>
      <c r="H54" s="148"/>
      <c r="I54" s="124">
        <v>221662</v>
      </c>
      <c r="J54" s="124"/>
      <c r="K54" s="31">
        <v>160000</v>
      </c>
      <c r="L54" s="3" t="s">
        <v>206</v>
      </c>
      <c r="M54" s="1" t="s">
        <v>302</v>
      </c>
      <c r="N54" s="1" t="s">
        <v>327</v>
      </c>
    </row>
    <row r="55" spans="1:14" ht="12.95" customHeight="1" x14ac:dyDescent="0.2">
      <c r="A55" s="38">
        <v>400.702</v>
      </c>
      <c r="B55" s="130" t="s">
        <v>50</v>
      </c>
      <c r="C55" s="148">
        <v>4076</v>
      </c>
      <c r="D55" s="148"/>
      <c r="E55" s="125">
        <v>4412</v>
      </c>
      <c r="F55" s="126">
        <v>3249</v>
      </c>
      <c r="G55" s="149">
        <v>2900</v>
      </c>
      <c r="H55" s="149"/>
      <c r="I55" s="124">
        <v>2663</v>
      </c>
      <c r="J55" s="124"/>
      <c r="K55" s="31">
        <v>3500</v>
      </c>
      <c r="L55" s="3" t="s">
        <v>206</v>
      </c>
    </row>
    <row r="56" spans="1:14" ht="12.95" customHeight="1" x14ac:dyDescent="0.2">
      <c r="A56" s="38">
        <v>400.70299999999997</v>
      </c>
      <c r="B56" s="130" t="s">
        <v>51</v>
      </c>
      <c r="C56" s="153">
        <v>19789</v>
      </c>
      <c r="D56" s="153"/>
      <c r="E56" s="125">
        <v>4519</v>
      </c>
      <c r="F56" s="126">
        <v>11535</v>
      </c>
      <c r="G56" s="149">
        <v>5000</v>
      </c>
      <c r="H56" s="149"/>
      <c r="I56" s="124">
        <v>3984</v>
      </c>
      <c r="J56" s="124"/>
      <c r="K56" s="31">
        <v>5000</v>
      </c>
      <c r="L56" s="3" t="s">
        <v>206</v>
      </c>
    </row>
    <row r="57" spans="1:14" ht="12.95" customHeight="1" x14ac:dyDescent="0.2">
      <c r="A57" s="38">
        <v>400.70400000000001</v>
      </c>
      <c r="B57" s="130" t="s">
        <v>53</v>
      </c>
      <c r="C57" s="131">
        <v>49</v>
      </c>
      <c r="D57" s="131"/>
      <c r="E57" s="132">
        <v>123</v>
      </c>
      <c r="F57" s="133">
        <v>158</v>
      </c>
      <c r="G57" s="134">
        <v>150</v>
      </c>
      <c r="H57" s="134"/>
      <c r="I57" s="131">
        <v>128</v>
      </c>
      <c r="J57" s="131"/>
      <c r="K57" s="31">
        <v>150</v>
      </c>
      <c r="L57" s="3" t="s">
        <v>206</v>
      </c>
    </row>
    <row r="58" spans="1:14" ht="12.95" customHeight="1" x14ac:dyDescent="0.2">
      <c r="A58" s="38">
        <v>400.70499999999998</v>
      </c>
      <c r="B58" s="130" t="s">
        <v>54</v>
      </c>
      <c r="C58" s="148">
        <v>1330</v>
      </c>
      <c r="D58" s="148"/>
      <c r="E58" s="125">
        <v>1590</v>
      </c>
      <c r="F58" s="126">
        <v>1320</v>
      </c>
      <c r="G58" s="149">
        <v>1400</v>
      </c>
      <c r="H58" s="149"/>
      <c r="I58" s="131">
        <v>820</v>
      </c>
      <c r="J58" s="131"/>
      <c r="K58" s="31">
        <v>1000</v>
      </c>
      <c r="L58" s="3" t="s">
        <v>206</v>
      </c>
    </row>
    <row r="59" spans="1:14" ht="12.95" customHeight="1" x14ac:dyDescent="0.2">
      <c r="A59" s="38">
        <v>400.70600000000002</v>
      </c>
      <c r="B59" s="130" t="s">
        <v>55</v>
      </c>
      <c r="C59" s="131">
        <v>0</v>
      </c>
      <c r="D59" s="131"/>
      <c r="E59" s="125">
        <v>10230</v>
      </c>
      <c r="F59" s="133">
        <v>0</v>
      </c>
      <c r="G59" s="149">
        <v>1000</v>
      </c>
      <c r="H59" s="149"/>
      <c r="I59" s="131">
        <v>0</v>
      </c>
      <c r="J59" s="131"/>
      <c r="K59" s="31">
        <v>1000</v>
      </c>
      <c r="L59" s="3" t="s">
        <v>206</v>
      </c>
    </row>
    <row r="60" spans="1:14" ht="12.95" customHeight="1" x14ac:dyDescent="0.2">
      <c r="A60" s="38">
        <v>400.71</v>
      </c>
      <c r="B60" s="130" t="s">
        <v>56</v>
      </c>
      <c r="C60" s="148">
        <v>1400</v>
      </c>
      <c r="D60" s="148"/>
      <c r="E60" s="125">
        <v>2450</v>
      </c>
      <c r="F60" s="126">
        <v>1500</v>
      </c>
      <c r="G60" s="149">
        <v>1850</v>
      </c>
      <c r="H60" s="149"/>
      <c r="I60" s="124">
        <v>1000</v>
      </c>
      <c r="J60" s="124"/>
      <c r="K60" s="31">
        <v>1300</v>
      </c>
      <c r="L60" s="3" t="s">
        <v>206</v>
      </c>
    </row>
    <row r="61" spans="1:14" ht="12.95" customHeight="1" x14ac:dyDescent="0.2">
      <c r="A61" s="38">
        <v>400.71100000000001</v>
      </c>
      <c r="B61" s="130" t="s">
        <v>57</v>
      </c>
      <c r="C61" s="131">
        <v>0</v>
      </c>
      <c r="D61" s="131"/>
      <c r="E61" s="132">
        <v>0</v>
      </c>
      <c r="F61" s="133">
        <v>135</v>
      </c>
      <c r="G61" s="134">
        <v>0</v>
      </c>
      <c r="H61" s="134"/>
      <c r="I61" s="131">
        <v>0</v>
      </c>
      <c r="J61" s="131"/>
      <c r="K61" s="31" t="s">
        <v>251</v>
      </c>
      <c r="L61" s="3" t="s">
        <v>206</v>
      </c>
    </row>
    <row r="62" spans="1:14" ht="12.95" customHeight="1" x14ac:dyDescent="0.2">
      <c r="A62" s="38">
        <v>400.71199999999999</v>
      </c>
      <c r="B62" s="130" t="s">
        <v>58</v>
      </c>
      <c r="C62" s="153">
        <v>406000</v>
      </c>
      <c r="D62" s="153"/>
      <c r="E62" s="125">
        <v>406000</v>
      </c>
      <c r="F62" s="126">
        <v>413680</v>
      </c>
      <c r="G62" s="148">
        <v>418180</v>
      </c>
      <c r="H62" s="148"/>
      <c r="I62" s="124">
        <v>312090</v>
      </c>
      <c r="J62" s="124"/>
      <c r="K62" s="31">
        <v>418180</v>
      </c>
      <c r="L62" s="3" t="s">
        <v>206</v>
      </c>
    </row>
    <row r="63" spans="1:14" ht="12.95" customHeight="1" x14ac:dyDescent="0.2">
      <c r="A63" s="38">
        <v>400.71300000000002</v>
      </c>
      <c r="B63" s="130" t="s">
        <v>59</v>
      </c>
      <c r="C63" s="131">
        <v>0</v>
      </c>
      <c r="D63" s="131"/>
      <c r="E63" s="132">
        <v>0</v>
      </c>
      <c r="F63" s="133">
        <v>35</v>
      </c>
      <c r="G63" s="134">
        <v>50</v>
      </c>
      <c r="H63" s="134"/>
      <c r="I63" s="131">
        <v>35</v>
      </c>
      <c r="J63" s="131"/>
      <c r="K63" s="31">
        <v>50</v>
      </c>
      <c r="L63" s="3" t="s">
        <v>206</v>
      </c>
    </row>
    <row r="64" spans="1:14" ht="12.95" customHeight="1" x14ac:dyDescent="0.2">
      <c r="A64" s="38">
        <v>400.71800000000002</v>
      </c>
      <c r="B64" s="130" t="s">
        <v>60</v>
      </c>
      <c r="C64" s="148">
        <v>2325</v>
      </c>
      <c r="D64" s="148"/>
      <c r="E64" s="125">
        <v>4203</v>
      </c>
      <c r="F64" s="126">
        <v>9350</v>
      </c>
      <c r="G64" s="149">
        <v>8500</v>
      </c>
      <c r="H64" s="149"/>
      <c r="I64" s="124">
        <v>5096</v>
      </c>
      <c r="J64" s="124"/>
      <c r="K64" s="31">
        <v>6600</v>
      </c>
      <c r="L64" s="3" t="s">
        <v>206</v>
      </c>
    </row>
    <row r="65" spans="1:14" ht="12.95" customHeight="1" x14ac:dyDescent="0.2">
      <c r="A65" s="38">
        <v>400.71899999999999</v>
      </c>
      <c r="B65" s="130" t="s">
        <v>61</v>
      </c>
      <c r="C65" s="131">
        <v>0</v>
      </c>
      <c r="D65" s="131"/>
      <c r="E65" s="132">
        <v>0</v>
      </c>
      <c r="F65" s="133">
        <v>0</v>
      </c>
      <c r="G65" s="134">
        <v>0</v>
      </c>
      <c r="H65" s="134"/>
      <c r="I65" s="131">
        <v>0</v>
      </c>
      <c r="J65" s="131"/>
      <c r="K65" s="31" t="s">
        <v>251</v>
      </c>
      <c r="L65" s="3" t="s">
        <v>206</v>
      </c>
    </row>
    <row r="66" spans="1:14" ht="12.95" customHeight="1" thickBot="1" x14ac:dyDescent="0.25">
      <c r="A66" s="38">
        <v>400.72</v>
      </c>
      <c r="B66" s="130" t="s">
        <v>62</v>
      </c>
      <c r="C66" s="154">
        <v>3600</v>
      </c>
      <c r="D66" s="154"/>
      <c r="E66" s="132">
        <v>0</v>
      </c>
      <c r="F66" s="133">
        <v>0</v>
      </c>
      <c r="G66" s="152">
        <v>0</v>
      </c>
      <c r="H66" s="152"/>
      <c r="I66" s="134">
        <v>0</v>
      </c>
      <c r="J66" s="134"/>
      <c r="K66" s="62">
        <v>10000</v>
      </c>
      <c r="L66" s="16" t="s">
        <v>9</v>
      </c>
    </row>
    <row r="67" spans="1:14" ht="18" customHeight="1" x14ac:dyDescent="0.6">
      <c r="A67" s="30" t="s">
        <v>18</v>
      </c>
      <c r="B67" s="130" t="s">
        <v>63</v>
      </c>
      <c r="C67" s="153">
        <v>474269</v>
      </c>
      <c r="D67" s="153"/>
      <c r="E67" s="125">
        <v>630870</v>
      </c>
      <c r="F67" s="126">
        <v>764987</v>
      </c>
      <c r="G67" s="148">
        <v>729030</v>
      </c>
      <c r="H67" s="148"/>
      <c r="I67" s="124">
        <v>547479</v>
      </c>
      <c r="J67" s="124"/>
      <c r="K67" s="72">
        <f>SUM(K54:K66)</f>
        <v>606780</v>
      </c>
      <c r="L67" s="5"/>
    </row>
    <row r="68" spans="1:14" ht="27.75" customHeight="1" x14ac:dyDescent="0.6">
      <c r="A68" s="84" t="s">
        <v>255</v>
      </c>
      <c r="B68" s="84"/>
      <c r="C68" s="155">
        <v>17804</v>
      </c>
      <c r="D68" s="155"/>
      <c r="E68" s="137">
        <v>15165</v>
      </c>
      <c r="F68" s="122">
        <v>18609</v>
      </c>
      <c r="G68" s="156">
        <v>17500</v>
      </c>
      <c r="H68" s="156"/>
      <c r="I68" s="123">
        <v>13310</v>
      </c>
      <c r="J68" s="123"/>
      <c r="K68" s="71">
        <v>24000</v>
      </c>
      <c r="L68" s="18" t="s">
        <v>9</v>
      </c>
    </row>
    <row r="69" spans="1:14" ht="12.95" customHeight="1" x14ac:dyDescent="0.25">
      <c r="A69" s="85" t="s">
        <v>64</v>
      </c>
      <c r="B69" s="85"/>
      <c r="C69" s="153">
        <v>17804</v>
      </c>
      <c r="D69" s="153"/>
      <c r="E69" s="125">
        <v>15165</v>
      </c>
      <c r="F69" s="126">
        <v>18609</v>
      </c>
      <c r="G69" s="148">
        <v>17500</v>
      </c>
      <c r="H69" s="148"/>
      <c r="I69" s="124">
        <v>13310</v>
      </c>
      <c r="J69" s="124"/>
      <c r="K69" s="35"/>
      <c r="L69" s="5"/>
    </row>
    <row r="70" spans="1:14" ht="12.95" customHeight="1" x14ac:dyDescent="0.2">
      <c r="A70" s="88" t="s">
        <v>208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</row>
    <row r="71" spans="1:14" ht="12.95" customHeight="1" x14ac:dyDescent="0.25">
      <c r="A71" s="38">
        <v>400.90100000000001</v>
      </c>
      <c r="B71" s="130" t="s">
        <v>65</v>
      </c>
      <c r="C71" s="131">
        <v>0</v>
      </c>
      <c r="D71" s="131"/>
      <c r="E71" s="132">
        <v>0</v>
      </c>
      <c r="F71" s="133">
        <v>0</v>
      </c>
      <c r="G71" s="146"/>
      <c r="H71" s="126">
        <v>212417</v>
      </c>
      <c r="I71" s="131">
        <v>0</v>
      </c>
      <c r="J71" s="131"/>
      <c r="K71" s="31">
        <v>212417</v>
      </c>
      <c r="L71" s="3" t="s">
        <v>206</v>
      </c>
    </row>
    <row r="72" spans="1:14" ht="12.95" customHeight="1" x14ac:dyDescent="0.25">
      <c r="A72" s="38">
        <v>400.90199999999999</v>
      </c>
      <c r="B72" s="130" t="s">
        <v>66</v>
      </c>
      <c r="C72" s="131">
        <v>0</v>
      </c>
      <c r="D72" s="131"/>
      <c r="E72" s="132">
        <v>0</v>
      </c>
      <c r="F72" s="133">
        <v>0</v>
      </c>
      <c r="G72" s="146"/>
      <c r="H72" s="133">
        <v>0</v>
      </c>
      <c r="I72" s="131">
        <v>0</v>
      </c>
      <c r="J72" s="131"/>
      <c r="K72" s="31">
        <v>6000</v>
      </c>
      <c r="L72" s="3" t="s">
        <v>206</v>
      </c>
    </row>
    <row r="73" spans="1:14" ht="12.95" customHeight="1" x14ac:dyDescent="0.25">
      <c r="A73" s="38">
        <v>400.90499999999997</v>
      </c>
      <c r="B73" s="130" t="s">
        <v>67</v>
      </c>
      <c r="C73" s="131">
        <v>0</v>
      </c>
      <c r="D73" s="131"/>
      <c r="E73" s="132">
        <v>0</v>
      </c>
      <c r="F73" s="133">
        <v>0</v>
      </c>
      <c r="G73" s="146"/>
      <c r="H73" s="133">
        <v>0</v>
      </c>
      <c r="I73" s="131">
        <v>0</v>
      </c>
      <c r="J73" s="131"/>
      <c r="K73" s="31">
        <v>175000</v>
      </c>
      <c r="L73" s="3" t="s">
        <v>206</v>
      </c>
      <c r="M73" s="1" t="s">
        <v>222</v>
      </c>
      <c r="N73" s="1" t="s">
        <v>303</v>
      </c>
    </row>
    <row r="74" spans="1:14" ht="12.95" customHeight="1" x14ac:dyDescent="0.2">
      <c r="A74" s="38">
        <v>400.92</v>
      </c>
      <c r="B74" s="130" t="s">
        <v>68</v>
      </c>
      <c r="C74" s="131">
        <v>0</v>
      </c>
      <c r="D74" s="131"/>
      <c r="E74" s="132">
        <v>0</v>
      </c>
      <c r="F74" s="133">
        <v>0</v>
      </c>
      <c r="G74" s="130" t="s">
        <v>52</v>
      </c>
      <c r="H74" s="113" t="s">
        <v>69</v>
      </c>
      <c r="I74" s="131">
        <v>0</v>
      </c>
      <c r="J74" s="131"/>
      <c r="K74" s="31" t="s">
        <v>251</v>
      </c>
      <c r="L74" s="3" t="s">
        <v>206</v>
      </c>
      <c r="N74" s="1" t="s">
        <v>304</v>
      </c>
    </row>
    <row r="75" spans="1:14" ht="12.95" customHeight="1" x14ac:dyDescent="0.25">
      <c r="A75" s="38">
        <v>400.99</v>
      </c>
      <c r="B75" s="130" t="s">
        <v>70</v>
      </c>
      <c r="C75" s="131">
        <v>0</v>
      </c>
      <c r="D75" s="131"/>
      <c r="E75" s="125">
        <v>106531</v>
      </c>
      <c r="F75" s="126">
        <v>4365</v>
      </c>
      <c r="G75" s="146"/>
      <c r="H75" s="126">
        <v>12000</v>
      </c>
      <c r="I75" s="131">
        <v>0</v>
      </c>
      <c r="J75" s="131"/>
      <c r="K75" s="31" t="s">
        <v>251</v>
      </c>
      <c r="L75" s="3" t="s">
        <v>206</v>
      </c>
    </row>
    <row r="76" spans="1:14" ht="12.95" customHeight="1" x14ac:dyDescent="0.25">
      <c r="A76" s="38">
        <v>400.995</v>
      </c>
      <c r="B76" s="130" t="s">
        <v>71</v>
      </c>
      <c r="C76" s="131">
        <v>0</v>
      </c>
      <c r="D76" s="131"/>
      <c r="E76" s="157">
        <v>-115953</v>
      </c>
      <c r="F76" s="133">
        <v>0</v>
      </c>
      <c r="G76" s="146"/>
      <c r="H76" s="126">
        <v>2300000</v>
      </c>
      <c r="I76" s="131">
        <v>0</v>
      </c>
      <c r="J76" s="131"/>
      <c r="K76" s="31" t="s">
        <v>251</v>
      </c>
      <c r="L76" s="3" t="s">
        <v>206</v>
      </c>
    </row>
    <row r="77" spans="1:14" ht="12.95" customHeight="1" thickBot="1" x14ac:dyDescent="0.3">
      <c r="A77" s="38">
        <v>400.99900000000002</v>
      </c>
      <c r="B77" s="130" t="s">
        <v>72</v>
      </c>
      <c r="C77" s="154">
        <v>1000000</v>
      </c>
      <c r="D77" s="154"/>
      <c r="E77" s="132">
        <v>0</v>
      </c>
      <c r="F77" s="133">
        <v>0</v>
      </c>
      <c r="G77" s="146"/>
      <c r="H77" s="133">
        <v>0</v>
      </c>
      <c r="I77" s="134">
        <v>0</v>
      </c>
      <c r="J77" s="134"/>
      <c r="K77" s="62">
        <v>2300000</v>
      </c>
      <c r="L77" s="16" t="s">
        <v>9</v>
      </c>
    </row>
    <row r="78" spans="1:14" ht="12.95" customHeight="1" x14ac:dyDescent="0.2">
      <c r="A78" s="46" t="s">
        <v>18</v>
      </c>
      <c r="B78" s="158" t="s">
        <v>73</v>
      </c>
      <c r="C78" s="159">
        <v>1000000</v>
      </c>
      <c r="D78" s="159"/>
      <c r="E78" s="160">
        <v>-9422</v>
      </c>
      <c r="F78" s="161">
        <v>4365</v>
      </c>
      <c r="G78" s="162"/>
      <c r="H78" s="161">
        <v>2508027</v>
      </c>
      <c r="I78" s="163">
        <v>0</v>
      </c>
      <c r="J78" s="163"/>
      <c r="K78" s="47">
        <f>SUM(K71:K77)</f>
        <v>2693417</v>
      </c>
      <c r="L78" s="7"/>
    </row>
    <row r="79" spans="1:14" ht="25.5" customHeight="1" thickBot="1" x14ac:dyDescent="0.25">
      <c r="A79" s="97" t="s">
        <v>74</v>
      </c>
      <c r="B79" s="97"/>
      <c r="C79" s="164">
        <v>5986386</v>
      </c>
      <c r="D79" s="164"/>
      <c r="E79" s="165">
        <v>5821082</v>
      </c>
      <c r="F79" s="166">
        <v>6323969</v>
      </c>
      <c r="G79" s="164">
        <v>8944260</v>
      </c>
      <c r="H79" s="164"/>
      <c r="I79" s="167">
        <v>5439507</v>
      </c>
      <c r="J79" s="167"/>
      <c r="K79" s="168">
        <f>+K5+K7+K9+K17+K26+K34+K37+K52+K67+K68+K78</f>
        <v>9123358</v>
      </c>
      <c r="L79" s="26"/>
    </row>
    <row r="80" spans="1:14" ht="12.95" customHeight="1" thickTop="1" x14ac:dyDescent="0.2">
      <c r="A80" s="98" t="s">
        <v>245</v>
      </c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</row>
    <row r="81" spans="1:15" ht="17.25" customHeight="1" x14ac:dyDescent="0.2">
      <c r="A81" s="90" t="s">
        <v>278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</row>
    <row r="82" spans="1:15" ht="12.95" customHeight="1" x14ac:dyDescent="0.2">
      <c r="A82" s="82" t="s">
        <v>0</v>
      </c>
      <c r="B82" s="82"/>
      <c r="C82" s="82"/>
      <c r="D82" s="82"/>
      <c r="E82" s="112" t="s">
        <v>1</v>
      </c>
      <c r="F82" s="113" t="s">
        <v>2</v>
      </c>
      <c r="G82" s="114" t="s">
        <v>3</v>
      </c>
      <c r="H82" s="114"/>
      <c r="I82" s="115" t="s">
        <v>4</v>
      </c>
      <c r="J82" s="115"/>
      <c r="K82" s="31" t="s">
        <v>6</v>
      </c>
      <c r="L82" s="9" t="s">
        <v>6</v>
      </c>
    </row>
    <row r="83" spans="1:15" ht="12.95" customHeight="1" x14ac:dyDescent="0.2">
      <c r="A83" s="83" t="s">
        <v>7</v>
      </c>
      <c r="B83" s="83"/>
      <c r="C83" s="83"/>
      <c r="D83" s="83"/>
      <c r="E83" s="116" t="s">
        <v>7</v>
      </c>
      <c r="F83" s="117" t="s">
        <v>7</v>
      </c>
      <c r="G83" s="118" t="s">
        <v>8</v>
      </c>
      <c r="H83" s="118"/>
      <c r="I83" s="119" t="s">
        <v>7</v>
      </c>
      <c r="J83" s="119"/>
      <c r="K83" s="32" t="s">
        <v>8</v>
      </c>
      <c r="L83" s="10" t="s">
        <v>8</v>
      </c>
    </row>
    <row r="84" spans="1:15" ht="34.5" customHeight="1" x14ac:dyDescent="0.25">
      <c r="A84" s="36" t="s">
        <v>256</v>
      </c>
      <c r="B84" s="169" t="s">
        <v>221</v>
      </c>
      <c r="C84" s="120">
        <v>211328</v>
      </c>
      <c r="D84" s="120"/>
      <c r="E84" s="137">
        <v>201488</v>
      </c>
      <c r="F84" s="122">
        <v>235273</v>
      </c>
      <c r="G84" s="123">
        <v>238224</v>
      </c>
      <c r="H84" s="123"/>
      <c r="I84" s="120">
        <v>178479</v>
      </c>
      <c r="J84" s="120"/>
      <c r="K84" s="41">
        <v>232069</v>
      </c>
      <c r="L84" s="14" t="s">
        <v>206</v>
      </c>
      <c r="O84" s="75">
        <f>K84</f>
        <v>232069</v>
      </c>
    </row>
    <row r="85" spans="1:15" ht="12.95" customHeight="1" x14ac:dyDescent="0.2">
      <c r="A85" s="38">
        <v>510.10300000000001</v>
      </c>
      <c r="B85" s="130" t="s">
        <v>76</v>
      </c>
      <c r="C85" s="124">
        <v>15753</v>
      </c>
      <c r="D85" s="124"/>
      <c r="E85" s="125">
        <v>15000</v>
      </c>
      <c r="F85" s="126">
        <v>18241</v>
      </c>
      <c r="G85" s="127">
        <v>19634</v>
      </c>
      <c r="H85" s="127"/>
      <c r="I85" s="124">
        <v>12453</v>
      </c>
      <c r="J85" s="124"/>
      <c r="K85" s="31">
        <v>19102</v>
      </c>
      <c r="L85" s="12" t="s">
        <v>206</v>
      </c>
      <c r="O85" s="74">
        <f>K91</f>
        <v>1500</v>
      </c>
    </row>
    <row r="86" spans="1:15" ht="12.95" customHeight="1" x14ac:dyDescent="0.2">
      <c r="A86" s="38">
        <v>510.10399999999998</v>
      </c>
      <c r="B86" s="130" t="s">
        <v>77</v>
      </c>
      <c r="C86" s="124">
        <v>18420</v>
      </c>
      <c r="D86" s="124"/>
      <c r="E86" s="125">
        <v>26578</v>
      </c>
      <c r="F86" s="126">
        <v>35402</v>
      </c>
      <c r="G86" s="127">
        <v>38139</v>
      </c>
      <c r="H86" s="127"/>
      <c r="I86" s="124">
        <v>23063</v>
      </c>
      <c r="J86" s="124"/>
      <c r="K86" s="31">
        <v>37105</v>
      </c>
      <c r="L86" s="12" t="s">
        <v>206</v>
      </c>
      <c r="O86" s="74">
        <f>K92</f>
        <v>3000</v>
      </c>
    </row>
    <row r="87" spans="1:15" ht="12.95" customHeight="1" x14ac:dyDescent="0.2">
      <c r="A87" s="38">
        <v>510.10500000000002</v>
      </c>
      <c r="B87" s="130" t="s">
        <v>78</v>
      </c>
      <c r="C87" s="124">
        <v>2805</v>
      </c>
      <c r="D87" s="124"/>
      <c r="E87" s="125">
        <v>1048</v>
      </c>
      <c r="F87" s="126">
        <v>1293</v>
      </c>
      <c r="G87" s="127">
        <v>1000</v>
      </c>
      <c r="H87" s="127"/>
      <c r="I87" s="131">
        <v>972</v>
      </c>
      <c r="J87" s="131"/>
      <c r="K87" s="31">
        <v>1000</v>
      </c>
      <c r="L87" s="12" t="s">
        <v>206</v>
      </c>
      <c r="O87" s="74">
        <f>K93</f>
        <v>2200</v>
      </c>
    </row>
    <row r="88" spans="1:15" ht="12.95" customHeight="1" x14ac:dyDescent="0.2">
      <c r="A88" s="38">
        <v>510.10599999999999</v>
      </c>
      <c r="B88" s="130" t="s">
        <v>222</v>
      </c>
      <c r="C88" s="131">
        <v>0</v>
      </c>
      <c r="D88" s="131"/>
      <c r="E88" s="132">
        <v>0</v>
      </c>
      <c r="F88" s="133">
        <v>0</v>
      </c>
      <c r="G88" s="134">
        <v>0</v>
      </c>
      <c r="H88" s="134"/>
      <c r="I88" s="131">
        <v>0</v>
      </c>
      <c r="J88" s="131"/>
      <c r="K88" s="31" t="s">
        <v>251</v>
      </c>
      <c r="L88" s="12" t="s">
        <v>206</v>
      </c>
    </row>
    <row r="89" spans="1:15" ht="12.95" customHeight="1" x14ac:dyDescent="0.2">
      <c r="A89" s="38">
        <v>510.10700000000003</v>
      </c>
      <c r="B89" s="130" t="s">
        <v>80</v>
      </c>
      <c r="C89" s="124">
        <v>37736</v>
      </c>
      <c r="D89" s="124"/>
      <c r="E89" s="125">
        <v>28425</v>
      </c>
      <c r="F89" s="126">
        <v>30599</v>
      </c>
      <c r="G89" s="127">
        <v>43584</v>
      </c>
      <c r="H89" s="127"/>
      <c r="I89" s="124">
        <v>18438</v>
      </c>
      <c r="J89" s="124"/>
      <c r="K89" s="31">
        <v>30200</v>
      </c>
      <c r="L89" s="12" t="s">
        <v>206</v>
      </c>
      <c r="O89" s="74">
        <f>SUM(O84:O88)</f>
        <v>238769</v>
      </c>
    </row>
    <row r="90" spans="1:15" ht="12.95" customHeight="1" x14ac:dyDescent="0.2">
      <c r="A90" s="38">
        <v>510.10899999999998</v>
      </c>
      <c r="B90" s="130" t="s">
        <v>81</v>
      </c>
      <c r="C90" s="131">
        <v>0</v>
      </c>
      <c r="D90" s="131"/>
      <c r="E90" s="132">
        <v>625</v>
      </c>
      <c r="F90" s="133">
        <v>0</v>
      </c>
      <c r="G90" s="134">
        <v>200</v>
      </c>
      <c r="H90" s="134"/>
      <c r="I90" s="131">
        <v>0</v>
      </c>
      <c r="J90" s="131"/>
      <c r="K90" s="31">
        <v>250</v>
      </c>
      <c r="L90" s="12" t="s">
        <v>206</v>
      </c>
    </row>
    <row r="91" spans="1:15" ht="12.95" customHeight="1" x14ac:dyDescent="0.2">
      <c r="A91" s="38">
        <v>510.11200000000002</v>
      </c>
      <c r="B91" s="130" t="s">
        <v>82</v>
      </c>
      <c r="C91" s="131">
        <v>0</v>
      </c>
      <c r="D91" s="131"/>
      <c r="E91" s="132">
        <v>0</v>
      </c>
      <c r="F91" s="133">
        <v>0</v>
      </c>
      <c r="G91" s="127">
        <v>3000</v>
      </c>
      <c r="H91" s="127"/>
      <c r="I91" s="131">
        <v>731</v>
      </c>
      <c r="J91" s="131"/>
      <c r="K91" s="31">
        <v>1500</v>
      </c>
      <c r="L91" s="12" t="s">
        <v>206</v>
      </c>
      <c r="N91" s="1" t="s">
        <v>330</v>
      </c>
      <c r="O91" s="74">
        <f>O89*0.08</f>
        <v>19101.52</v>
      </c>
    </row>
    <row r="92" spans="1:15" ht="12.95" customHeight="1" x14ac:dyDescent="0.2">
      <c r="A92" s="38">
        <v>510.11399999999998</v>
      </c>
      <c r="B92" s="130" t="s">
        <v>83</v>
      </c>
      <c r="C92" s="124">
        <v>4780</v>
      </c>
      <c r="D92" s="124"/>
      <c r="E92" s="125">
        <v>4420</v>
      </c>
      <c r="F92" s="126">
        <v>2697</v>
      </c>
      <c r="G92" s="127">
        <v>3000</v>
      </c>
      <c r="H92" s="127"/>
      <c r="I92" s="124">
        <v>1469</v>
      </c>
      <c r="J92" s="124"/>
      <c r="K92" s="31">
        <v>3000</v>
      </c>
      <c r="L92" s="12" t="s">
        <v>206</v>
      </c>
    </row>
    <row r="93" spans="1:15" ht="12.95" customHeight="1" thickBot="1" x14ac:dyDescent="0.25">
      <c r="A93" s="38">
        <v>510.11500000000001</v>
      </c>
      <c r="B93" s="130" t="s">
        <v>84</v>
      </c>
      <c r="C93" s="131">
        <v>361</v>
      </c>
      <c r="D93" s="131"/>
      <c r="E93" s="138">
        <v>713</v>
      </c>
      <c r="F93" s="133">
        <v>969</v>
      </c>
      <c r="G93" s="127">
        <v>1200</v>
      </c>
      <c r="H93" s="127"/>
      <c r="I93" s="134">
        <v>808</v>
      </c>
      <c r="J93" s="134"/>
      <c r="K93" s="64">
        <v>2200</v>
      </c>
      <c r="L93" s="13" t="s">
        <v>9</v>
      </c>
      <c r="N93" s="1" t="s">
        <v>329</v>
      </c>
      <c r="O93" s="74">
        <f>O89*0.1554</f>
        <v>37104.702600000004</v>
      </c>
    </row>
    <row r="94" spans="1:15" ht="12.95" customHeight="1" x14ac:dyDescent="0.3">
      <c r="A94" s="29" t="s">
        <v>18</v>
      </c>
      <c r="B94" s="130" t="s">
        <v>85</v>
      </c>
      <c r="C94" s="124">
        <v>291182</v>
      </c>
      <c r="D94" s="124"/>
      <c r="E94" s="125">
        <v>278297</v>
      </c>
      <c r="F94" s="126">
        <v>324474</v>
      </c>
      <c r="G94" s="127">
        <v>347981</v>
      </c>
      <c r="H94" s="127"/>
      <c r="I94" s="124">
        <v>236413</v>
      </c>
      <c r="J94" s="124"/>
      <c r="K94" s="40">
        <f>SUM(K84:K93)</f>
        <v>326426</v>
      </c>
      <c r="L94" s="22"/>
    </row>
    <row r="95" spans="1:15" ht="10.5" customHeight="1" x14ac:dyDescent="0.2">
      <c r="A95" s="48"/>
      <c r="B95" s="170"/>
      <c r="C95" s="101"/>
      <c r="D95" s="101"/>
      <c r="E95" s="101"/>
      <c r="F95" s="101"/>
      <c r="G95" s="101"/>
      <c r="H95" s="101"/>
      <c r="I95" s="101"/>
      <c r="J95" s="101"/>
      <c r="K95" s="101"/>
      <c r="L95" s="101"/>
    </row>
    <row r="96" spans="1:15" ht="12.95" customHeight="1" x14ac:dyDescent="0.25">
      <c r="A96" s="39" t="s">
        <v>257</v>
      </c>
      <c r="B96" s="146"/>
      <c r="C96" s="102"/>
      <c r="D96" s="102"/>
      <c r="E96" s="102"/>
      <c r="F96" s="102"/>
      <c r="G96" s="102"/>
      <c r="H96" s="102"/>
      <c r="I96" s="102"/>
      <c r="J96" s="102"/>
      <c r="K96" s="102"/>
      <c r="L96" s="102"/>
    </row>
    <row r="97" spans="1:13" ht="12.95" customHeight="1" x14ac:dyDescent="0.2">
      <c r="A97" s="87" t="s">
        <v>86</v>
      </c>
      <c r="B97" s="87"/>
      <c r="C97" s="124">
        <v>2653</v>
      </c>
      <c r="D97" s="124"/>
      <c r="E97" s="125">
        <v>5254</v>
      </c>
      <c r="F97" s="126">
        <v>4147</v>
      </c>
      <c r="G97" s="127">
        <v>6000</v>
      </c>
      <c r="H97" s="127"/>
      <c r="I97" s="124">
        <v>4259</v>
      </c>
      <c r="J97" s="124"/>
      <c r="K97" s="31">
        <v>6000</v>
      </c>
      <c r="L97" s="12" t="s">
        <v>206</v>
      </c>
    </row>
    <row r="98" spans="1:13" ht="12.95" customHeight="1" thickBot="1" x14ac:dyDescent="0.25">
      <c r="A98" s="87" t="s">
        <v>87</v>
      </c>
      <c r="B98" s="87"/>
      <c r="C98" s="124">
        <v>2087</v>
      </c>
      <c r="D98" s="124"/>
      <c r="E98" s="125">
        <v>3186</v>
      </c>
      <c r="F98" s="126">
        <v>2467</v>
      </c>
      <c r="G98" s="127">
        <v>3000</v>
      </c>
      <c r="H98" s="127"/>
      <c r="I98" s="124">
        <v>1676</v>
      </c>
      <c r="J98" s="124"/>
      <c r="K98" s="62">
        <v>2500</v>
      </c>
      <c r="L98" s="12" t="s">
        <v>206</v>
      </c>
    </row>
    <row r="99" spans="1:13" ht="12.95" customHeight="1" x14ac:dyDescent="0.3">
      <c r="A99" s="85" t="s">
        <v>88</v>
      </c>
      <c r="B99" s="85"/>
      <c r="C99" s="124">
        <v>4740</v>
      </c>
      <c r="D99" s="124"/>
      <c r="E99" s="125">
        <v>8440</v>
      </c>
      <c r="F99" s="126">
        <v>6614</v>
      </c>
      <c r="G99" s="127">
        <v>9000</v>
      </c>
      <c r="H99" s="127"/>
      <c r="I99" s="124">
        <v>5935</v>
      </c>
      <c r="J99" s="124"/>
      <c r="K99" s="40">
        <f>SUM(K97:K98)</f>
        <v>8500</v>
      </c>
      <c r="L99" s="22"/>
    </row>
    <row r="100" spans="1:13" ht="12.95" customHeight="1" x14ac:dyDescent="0.3">
      <c r="A100" s="29"/>
      <c r="B100" s="112"/>
      <c r="C100" s="125"/>
      <c r="D100" s="125"/>
      <c r="E100" s="125"/>
      <c r="F100" s="126"/>
      <c r="G100" s="126"/>
      <c r="H100" s="126"/>
      <c r="I100" s="125"/>
      <c r="J100" s="125"/>
      <c r="K100" s="40"/>
      <c r="L100" s="22"/>
    </row>
    <row r="101" spans="1:13" ht="12.95" customHeight="1" x14ac:dyDescent="0.2">
      <c r="A101" s="96" t="s">
        <v>209</v>
      </c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</row>
    <row r="102" spans="1:13" ht="12.95" customHeight="1" x14ac:dyDescent="0.2">
      <c r="A102" s="38">
        <v>510.33499999999998</v>
      </c>
      <c r="B102" s="130" t="s">
        <v>89</v>
      </c>
      <c r="C102" s="131">
        <v>206</v>
      </c>
      <c r="D102" s="131"/>
      <c r="E102" s="132">
        <v>750</v>
      </c>
      <c r="F102" s="133">
        <v>653</v>
      </c>
      <c r="G102" s="127">
        <v>1000</v>
      </c>
      <c r="H102" s="127"/>
      <c r="I102" s="131">
        <v>0</v>
      </c>
      <c r="J102" s="131"/>
      <c r="K102" s="31">
        <v>510</v>
      </c>
      <c r="L102" s="12" t="s">
        <v>206</v>
      </c>
    </row>
    <row r="103" spans="1:13" ht="12.95" customHeight="1" x14ac:dyDescent="0.2">
      <c r="A103" s="38">
        <v>510.34300000000002</v>
      </c>
      <c r="B103" s="130" t="s">
        <v>92</v>
      </c>
      <c r="C103" s="131">
        <v>0</v>
      </c>
      <c r="D103" s="131"/>
      <c r="E103" s="132">
        <v>0</v>
      </c>
      <c r="F103" s="133">
        <v>0</v>
      </c>
      <c r="G103" s="127">
        <v>1000</v>
      </c>
      <c r="H103" s="127"/>
      <c r="I103" s="131">
        <v>0</v>
      </c>
      <c r="J103" s="131"/>
      <c r="K103" s="31">
        <v>1000</v>
      </c>
      <c r="L103" s="12" t="s">
        <v>206</v>
      </c>
    </row>
    <row r="104" spans="1:13" ht="12.95" customHeight="1" x14ac:dyDescent="0.2">
      <c r="A104" s="38">
        <v>510.35</v>
      </c>
      <c r="B104" s="130" t="s">
        <v>94</v>
      </c>
      <c r="C104" s="124">
        <v>10381</v>
      </c>
      <c r="D104" s="124"/>
      <c r="E104" s="125">
        <v>5620</v>
      </c>
      <c r="F104" s="126">
        <v>2686</v>
      </c>
      <c r="G104" s="127">
        <v>8000</v>
      </c>
      <c r="H104" s="127"/>
      <c r="I104" s="131">
        <v>363</v>
      </c>
      <c r="J104" s="131"/>
      <c r="K104" s="31">
        <v>1500</v>
      </c>
      <c r="L104" s="12" t="s">
        <v>206</v>
      </c>
    </row>
    <row r="105" spans="1:13" ht="12.95" customHeight="1" x14ac:dyDescent="0.2">
      <c r="A105" s="38">
        <v>510.351</v>
      </c>
      <c r="B105" s="130" t="s">
        <v>95</v>
      </c>
      <c r="C105" s="124">
        <v>1335</v>
      </c>
      <c r="D105" s="124"/>
      <c r="E105" s="132">
        <v>126</v>
      </c>
      <c r="F105" s="133">
        <v>0</v>
      </c>
      <c r="G105" s="134">
        <v>0</v>
      </c>
      <c r="H105" s="134"/>
      <c r="I105" s="131">
        <v>0</v>
      </c>
      <c r="J105" s="131"/>
      <c r="K105" s="31">
        <v>1000</v>
      </c>
      <c r="L105" s="12" t="s">
        <v>206</v>
      </c>
    </row>
    <row r="106" spans="1:13" ht="12.95" customHeight="1" x14ac:dyDescent="0.2">
      <c r="A106" s="38">
        <v>510.35199999999998</v>
      </c>
      <c r="B106" s="130" t="s">
        <v>96</v>
      </c>
      <c r="C106" s="131">
        <v>515</v>
      </c>
      <c r="D106" s="131"/>
      <c r="E106" s="132">
        <v>260</v>
      </c>
      <c r="F106" s="126">
        <v>2806</v>
      </c>
      <c r="G106" s="127">
        <v>3000</v>
      </c>
      <c r="H106" s="127"/>
      <c r="I106" s="124">
        <v>2190</v>
      </c>
      <c r="J106" s="124"/>
      <c r="K106" s="31">
        <v>3000</v>
      </c>
      <c r="L106" s="12" t="s">
        <v>206</v>
      </c>
    </row>
    <row r="107" spans="1:13" ht="12.95" customHeight="1" x14ac:dyDescent="0.2">
      <c r="A107" s="38">
        <v>510.35300000000001</v>
      </c>
      <c r="B107" s="130" t="s">
        <v>97</v>
      </c>
      <c r="C107" s="124">
        <v>1483</v>
      </c>
      <c r="D107" s="124"/>
      <c r="E107" s="125">
        <v>1171</v>
      </c>
      <c r="F107" s="126">
        <v>1046</v>
      </c>
      <c r="G107" s="127">
        <v>2500</v>
      </c>
      <c r="H107" s="127"/>
      <c r="I107" s="131">
        <v>977</v>
      </c>
      <c r="J107" s="131"/>
      <c r="K107" s="31">
        <v>1500</v>
      </c>
      <c r="L107" s="12" t="s">
        <v>206</v>
      </c>
    </row>
    <row r="108" spans="1:13" ht="12.95" customHeight="1" x14ac:dyDescent="0.2">
      <c r="A108" s="38">
        <v>510.35599999999999</v>
      </c>
      <c r="B108" s="130" t="s">
        <v>98</v>
      </c>
      <c r="C108" s="131">
        <v>135</v>
      </c>
      <c r="D108" s="131"/>
      <c r="E108" s="125">
        <v>1366</v>
      </c>
      <c r="F108" s="126">
        <v>2185</v>
      </c>
      <c r="G108" s="127">
        <v>7000</v>
      </c>
      <c r="H108" s="127"/>
      <c r="I108" s="124">
        <v>1548</v>
      </c>
      <c r="J108" s="124"/>
      <c r="K108" s="31">
        <v>1800</v>
      </c>
      <c r="L108" s="12" t="s">
        <v>206</v>
      </c>
    </row>
    <row r="109" spans="1:13" ht="12.95" customHeight="1" x14ac:dyDescent="0.2">
      <c r="A109" s="38">
        <v>510.358</v>
      </c>
      <c r="B109" s="130" t="s">
        <v>100</v>
      </c>
      <c r="C109" s="124">
        <v>6677</v>
      </c>
      <c r="D109" s="124"/>
      <c r="E109" s="125">
        <v>1960</v>
      </c>
      <c r="F109" s="126">
        <v>1814</v>
      </c>
      <c r="G109" s="127">
        <v>8000</v>
      </c>
      <c r="H109" s="127"/>
      <c r="I109" s="131">
        <v>0</v>
      </c>
      <c r="J109" s="131"/>
      <c r="K109" s="31">
        <v>2000</v>
      </c>
      <c r="L109" s="12" t="s">
        <v>206</v>
      </c>
      <c r="M109" s="1" t="s">
        <v>326</v>
      </c>
    </row>
    <row r="110" spans="1:13" ht="12.95" customHeight="1" x14ac:dyDescent="0.2">
      <c r="A110" s="88" t="s">
        <v>244</v>
      </c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</row>
    <row r="111" spans="1:13" ht="12.95" customHeight="1" x14ac:dyDescent="0.2">
      <c r="A111" s="87" t="s">
        <v>104</v>
      </c>
      <c r="B111" s="87"/>
      <c r="C111" s="131">
        <v>0</v>
      </c>
      <c r="D111" s="131"/>
      <c r="E111" s="125">
        <v>40050</v>
      </c>
      <c r="F111" s="126">
        <v>93550</v>
      </c>
      <c r="G111" s="127">
        <v>90000</v>
      </c>
      <c r="H111" s="127"/>
      <c r="I111" s="171">
        <v>56950</v>
      </c>
      <c r="J111" s="171"/>
      <c r="K111" s="31" t="s">
        <v>251</v>
      </c>
      <c r="L111" s="28" t="s">
        <v>206</v>
      </c>
    </row>
    <row r="112" spans="1:13" ht="12.95" customHeight="1" x14ac:dyDescent="0.2">
      <c r="A112" s="87" t="s">
        <v>105</v>
      </c>
      <c r="B112" s="87"/>
      <c r="C112" s="124">
        <v>14320</v>
      </c>
      <c r="D112" s="124"/>
      <c r="E112" s="125">
        <v>19101</v>
      </c>
      <c r="F112" s="126">
        <v>23432</v>
      </c>
      <c r="G112" s="127">
        <v>25000</v>
      </c>
      <c r="H112" s="127"/>
      <c r="I112" s="172">
        <v>0</v>
      </c>
      <c r="J112" s="172"/>
      <c r="K112" s="31" t="s">
        <v>251</v>
      </c>
      <c r="L112" s="3" t="s">
        <v>206</v>
      </c>
    </row>
    <row r="113" spans="1:12" ht="12.95" customHeight="1" thickBot="1" x14ac:dyDescent="0.25">
      <c r="A113" s="87" t="s">
        <v>106</v>
      </c>
      <c r="B113" s="87"/>
      <c r="C113" s="124">
        <v>1803</v>
      </c>
      <c r="D113" s="124"/>
      <c r="E113" s="125">
        <v>5391</v>
      </c>
      <c r="F113" s="133">
        <v>0</v>
      </c>
      <c r="G113" s="127">
        <v>2500</v>
      </c>
      <c r="H113" s="127"/>
      <c r="I113" s="172">
        <v>0</v>
      </c>
      <c r="J113" s="172"/>
      <c r="K113" s="62">
        <v>1500</v>
      </c>
      <c r="L113" s="3" t="s">
        <v>206</v>
      </c>
    </row>
    <row r="114" spans="1:12" ht="12.95" customHeight="1" x14ac:dyDescent="0.3">
      <c r="A114" s="85" t="s">
        <v>107</v>
      </c>
      <c r="B114" s="85"/>
      <c r="C114" s="124">
        <v>36861</v>
      </c>
      <c r="D114" s="124"/>
      <c r="E114" s="125">
        <v>75795</v>
      </c>
      <c r="F114" s="126">
        <v>128847</v>
      </c>
      <c r="G114" s="127">
        <v>148000</v>
      </c>
      <c r="H114" s="127"/>
      <c r="I114" s="171">
        <v>62028</v>
      </c>
      <c r="J114" s="171"/>
      <c r="K114" s="173">
        <f>SUM(K102:L113)</f>
        <v>13810</v>
      </c>
    </row>
    <row r="115" spans="1:12" ht="12.95" customHeight="1" x14ac:dyDescent="0.3">
      <c r="A115" s="29"/>
      <c r="B115" s="112"/>
      <c r="C115" s="125"/>
      <c r="D115" s="125"/>
      <c r="E115" s="125"/>
      <c r="F115" s="126"/>
      <c r="G115" s="126"/>
      <c r="H115" s="126"/>
      <c r="I115" s="174"/>
      <c r="J115" s="174"/>
      <c r="K115" s="173"/>
    </row>
    <row r="116" spans="1:12" ht="12.95" customHeight="1" x14ac:dyDescent="0.3">
      <c r="A116" s="84" t="s">
        <v>258</v>
      </c>
      <c r="B116" s="84"/>
      <c r="C116" s="175">
        <v>0</v>
      </c>
      <c r="D116" s="175"/>
      <c r="E116" s="176">
        <v>0</v>
      </c>
      <c r="F116" s="177">
        <v>0</v>
      </c>
      <c r="G116" s="178">
        <v>0</v>
      </c>
      <c r="H116" s="178"/>
      <c r="I116" s="179">
        <v>0</v>
      </c>
      <c r="J116" s="179"/>
      <c r="K116" s="49">
        <v>0</v>
      </c>
      <c r="L116" s="17"/>
    </row>
    <row r="117" spans="1:12" ht="12.95" customHeight="1" x14ac:dyDescent="0.3">
      <c r="A117" s="33"/>
      <c r="B117" s="129" t="s">
        <v>291</v>
      </c>
      <c r="C117" s="176"/>
      <c r="D117" s="176"/>
      <c r="E117" s="176"/>
      <c r="F117" s="177"/>
      <c r="G117" s="177"/>
      <c r="H117" s="177"/>
      <c r="I117" s="180"/>
      <c r="J117" s="180"/>
      <c r="K117" s="49">
        <v>1500</v>
      </c>
      <c r="L117" s="17"/>
    </row>
    <row r="118" spans="1:12" ht="12.95" customHeight="1" x14ac:dyDescent="0.2">
      <c r="A118" s="94" t="s">
        <v>108</v>
      </c>
      <c r="B118" s="94"/>
      <c r="C118" s="94"/>
      <c r="D118" s="94"/>
      <c r="E118" s="181">
        <v>0</v>
      </c>
      <c r="F118" s="182">
        <v>0</v>
      </c>
      <c r="G118" s="183">
        <v>0</v>
      </c>
      <c r="H118" s="183"/>
      <c r="I118" s="103"/>
      <c r="J118" s="104"/>
      <c r="K118" s="104"/>
      <c r="L118" s="104"/>
    </row>
    <row r="119" spans="1:12" ht="12.95" customHeight="1" x14ac:dyDescent="0.2">
      <c r="A119" s="29"/>
      <c r="B119" s="184" t="s">
        <v>210</v>
      </c>
      <c r="C119" s="112"/>
      <c r="D119" s="112"/>
      <c r="E119" s="132"/>
      <c r="F119" s="133"/>
      <c r="G119" s="133"/>
      <c r="H119" s="133"/>
      <c r="I119" s="185"/>
      <c r="J119" s="185"/>
      <c r="K119" s="186">
        <f>SUM(K94+K99+K114+K117)</f>
        <v>350236</v>
      </c>
      <c r="L119" s="20" t="s">
        <v>222</v>
      </c>
    </row>
    <row r="120" spans="1:12" ht="12.95" customHeight="1" x14ac:dyDescent="0.2">
      <c r="A120" s="105" t="s">
        <v>224</v>
      </c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</row>
    <row r="121" spans="1:12" ht="12.95" customHeight="1" x14ac:dyDescent="0.2">
      <c r="A121" s="98" t="s">
        <v>223</v>
      </c>
      <c r="B121" s="99"/>
      <c r="C121" s="99"/>
      <c r="D121" s="99"/>
      <c r="E121" s="99"/>
      <c r="F121" s="99"/>
      <c r="G121" s="99"/>
      <c r="H121" s="99"/>
      <c r="I121" s="99"/>
      <c r="J121" s="99"/>
      <c r="K121" s="99"/>
      <c r="L121" s="99"/>
    </row>
    <row r="122" spans="1:12" ht="12.95" customHeight="1" x14ac:dyDescent="0.2">
      <c r="A122" s="88" t="s">
        <v>225</v>
      </c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</row>
    <row r="123" spans="1:12" ht="12.95" customHeight="1" x14ac:dyDescent="0.2">
      <c r="A123" s="82" t="s">
        <v>0</v>
      </c>
      <c r="B123" s="82"/>
      <c r="C123" s="82"/>
      <c r="D123" s="82"/>
      <c r="E123" s="112" t="s">
        <v>1</v>
      </c>
      <c r="F123" s="113" t="s">
        <v>2</v>
      </c>
      <c r="G123" s="114" t="s">
        <v>3</v>
      </c>
      <c r="H123" s="114"/>
      <c r="I123" s="115" t="s">
        <v>4</v>
      </c>
      <c r="J123" s="115"/>
      <c r="K123" s="31" t="s">
        <v>5</v>
      </c>
      <c r="L123" s="9" t="s">
        <v>6</v>
      </c>
    </row>
    <row r="124" spans="1:12" ht="12.95" customHeight="1" x14ac:dyDescent="0.2">
      <c r="A124" s="83" t="s">
        <v>7</v>
      </c>
      <c r="B124" s="83"/>
      <c r="C124" s="83"/>
      <c r="D124" s="83"/>
      <c r="E124" s="116" t="s">
        <v>7</v>
      </c>
      <c r="F124" s="117" t="s">
        <v>7</v>
      </c>
      <c r="G124" s="118" t="s">
        <v>8</v>
      </c>
      <c r="H124" s="118"/>
      <c r="I124" s="119" t="s">
        <v>7</v>
      </c>
      <c r="J124" s="119"/>
      <c r="K124" s="32" t="s">
        <v>8</v>
      </c>
      <c r="L124" s="10" t="s">
        <v>8</v>
      </c>
    </row>
    <row r="125" spans="1:12" ht="33.75" customHeight="1" x14ac:dyDescent="0.25">
      <c r="A125" s="33" t="s">
        <v>259</v>
      </c>
      <c r="B125" s="136" t="s">
        <v>75</v>
      </c>
      <c r="C125" s="120">
        <v>1350</v>
      </c>
      <c r="D125" s="120"/>
      <c r="E125" s="137">
        <v>6803</v>
      </c>
      <c r="F125" s="122">
        <v>9737</v>
      </c>
      <c r="G125" s="123">
        <v>11000</v>
      </c>
      <c r="H125" s="123"/>
      <c r="I125" s="120">
        <v>4375</v>
      </c>
      <c r="J125" s="120"/>
      <c r="K125" s="41">
        <v>11000</v>
      </c>
      <c r="L125" s="14" t="s">
        <v>206</v>
      </c>
    </row>
    <row r="126" spans="1:12" ht="12.95" customHeight="1" x14ac:dyDescent="0.2">
      <c r="A126" s="38">
        <v>512.10299999999995</v>
      </c>
      <c r="B126" s="130" t="s">
        <v>109</v>
      </c>
      <c r="C126" s="131">
        <v>102</v>
      </c>
      <c r="D126" s="131"/>
      <c r="E126" s="132">
        <v>512</v>
      </c>
      <c r="F126" s="133">
        <v>729</v>
      </c>
      <c r="G126" s="134">
        <v>880</v>
      </c>
      <c r="H126" s="134"/>
      <c r="I126" s="131">
        <v>329</v>
      </c>
      <c r="J126" s="131"/>
      <c r="K126" s="31">
        <v>880</v>
      </c>
      <c r="L126" s="12" t="s">
        <v>206</v>
      </c>
    </row>
    <row r="127" spans="1:12" ht="12.95" customHeight="1" x14ac:dyDescent="0.2">
      <c r="A127" s="38">
        <v>512.10400000000004</v>
      </c>
      <c r="B127" s="130" t="s">
        <v>77</v>
      </c>
      <c r="C127" s="131">
        <v>121</v>
      </c>
      <c r="D127" s="131"/>
      <c r="E127" s="132">
        <v>871</v>
      </c>
      <c r="F127" s="126">
        <v>1462</v>
      </c>
      <c r="G127" s="127">
        <v>1760</v>
      </c>
      <c r="H127" s="127"/>
      <c r="I127" s="131">
        <v>642</v>
      </c>
      <c r="J127" s="131"/>
      <c r="K127" s="31">
        <v>1709</v>
      </c>
      <c r="L127" s="12" t="s">
        <v>206</v>
      </c>
    </row>
    <row r="128" spans="1:12" ht="12.95" customHeight="1" x14ac:dyDescent="0.2">
      <c r="A128" s="38">
        <v>512.10500000000002</v>
      </c>
      <c r="B128" s="130" t="s">
        <v>78</v>
      </c>
      <c r="C128" s="131">
        <v>0</v>
      </c>
      <c r="D128" s="131"/>
      <c r="E128" s="132">
        <v>0</v>
      </c>
      <c r="F128" s="133">
        <v>0</v>
      </c>
      <c r="G128" s="134">
        <v>0</v>
      </c>
      <c r="H128" s="134"/>
      <c r="I128" s="131">
        <v>0</v>
      </c>
      <c r="J128" s="131"/>
      <c r="K128" s="31" t="s">
        <v>251</v>
      </c>
      <c r="L128" s="12" t="s">
        <v>206</v>
      </c>
    </row>
    <row r="129" spans="1:12" ht="12.95" customHeight="1" x14ac:dyDescent="0.2">
      <c r="A129" s="38">
        <v>512.10599999999999</v>
      </c>
      <c r="B129" s="130" t="s">
        <v>79</v>
      </c>
      <c r="C129" s="131">
        <v>0</v>
      </c>
      <c r="D129" s="131"/>
      <c r="E129" s="132">
        <v>0</v>
      </c>
      <c r="F129" s="133">
        <v>0</v>
      </c>
      <c r="G129" s="134">
        <v>0</v>
      </c>
      <c r="H129" s="134"/>
      <c r="I129" s="131">
        <v>0</v>
      </c>
      <c r="J129" s="131"/>
      <c r="K129" s="31" t="s">
        <v>251</v>
      </c>
      <c r="L129" s="12" t="s">
        <v>206</v>
      </c>
    </row>
    <row r="130" spans="1:12" ht="12.95" customHeight="1" x14ac:dyDescent="0.2">
      <c r="A130" s="38">
        <v>512.10699999999997</v>
      </c>
      <c r="B130" s="130" t="s">
        <v>80</v>
      </c>
      <c r="C130" s="131">
        <v>0</v>
      </c>
      <c r="D130" s="131"/>
      <c r="E130" s="132">
        <v>0</v>
      </c>
      <c r="F130" s="133">
        <v>0</v>
      </c>
      <c r="G130" s="134">
        <v>0</v>
      </c>
      <c r="H130" s="134"/>
      <c r="I130" s="131">
        <v>0</v>
      </c>
      <c r="J130" s="131"/>
      <c r="K130" s="31" t="s">
        <v>251</v>
      </c>
      <c r="L130" s="12" t="s">
        <v>206</v>
      </c>
    </row>
    <row r="131" spans="1:12" ht="12.95" customHeight="1" x14ac:dyDescent="0.2">
      <c r="A131" s="38">
        <v>512.10900000000004</v>
      </c>
      <c r="B131" s="130" t="s">
        <v>81</v>
      </c>
      <c r="C131" s="131">
        <v>0</v>
      </c>
      <c r="D131" s="131"/>
      <c r="E131" s="132">
        <v>0</v>
      </c>
      <c r="F131" s="133">
        <v>0</v>
      </c>
      <c r="G131" s="134">
        <v>0</v>
      </c>
      <c r="H131" s="134"/>
      <c r="I131" s="131">
        <v>0</v>
      </c>
      <c r="J131" s="131"/>
      <c r="K131" s="31" t="s">
        <v>251</v>
      </c>
      <c r="L131" s="12" t="s">
        <v>206</v>
      </c>
    </row>
    <row r="132" spans="1:12" ht="12.95" customHeight="1" x14ac:dyDescent="0.2">
      <c r="A132" s="38">
        <v>512.11400000000003</v>
      </c>
      <c r="B132" s="130" t="s">
        <v>83</v>
      </c>
      <c r="C132" s="131">
        <v>0</v>
      </c>
      <c r="D132" s="131"/>
      <c r="E132" s="132">
        <v>0</v>
      </c>
      <c r="F132" s="133">
        <v>0</v>
      </c>
      <c r="G132" s="134">
        <v>0</v>
      </c>
      <c r="H132" s="134"/>
      <c r="I132" s="131">
        <v>0</v>
      </c>
      <c r="J132" s="131"/>
      <c r="K132" s="31" t="s">
        <v>251</v>
      </c>
      <c r="L132" s="12" t="s">
        <v>206</v>
      </c>
    </row>
    <row r="133" spans="1:12" ht="12.95" customHeight="1" thickBot="1" x14ac:dyDescent="0.25">
      <c r="A133" s="38">
        <v>512.11500000000001</v>
      </c>
      <c r="B133" s="130" t="s">
        <v>84</v>
      </c>
      <c r="C133" s="131">
        <v>0</v>
      </c>
      <c r="D133" s="131"/>
      <c r="E133" s="138">
        <v>0</v>
      </c>
      <c r="F133" s="133">
        <v>0</v>
      </c>
      <c r="G133" s="134">
        <v>0</v>
      </c>
      <c r="H133" s="134"/>
      <c r="I133" s="134">
        <v>0</v>
      </c>
      <c r="J133" s="134"/>
      <c r="K133" s="62" t="s">
        <v>9</v>
      </c>
      <c r="L133" s="13" t="s">
        <v>9</v>
      </c>
    </row>
    <row r="134" spans="1:12" ht="12.95" customHeight="1" x14ac:dyDescent="0.2">
      <c r="A134" s="30" t="s">
        <v>18</v>
      </c>
      <c r="B134" s="130" t="s">
        <v>85</v>
      </c>
      <c r="C134" s="124">
        <v>1573</v>
      </c>
      <c r="D134" s="124"/>
      <c r="E134" s="125">
        <v>8187</v>
      </c>
      <c r="F134" s="126">
        <v>11928</v>
      </c>
      <c r="G134" s="127">
        <v>13640</v>
      </c>
      <c r="H134" s="127"/>
      <c r="I134" s="124">
        <v>5346</v>
      </c>
      <c r="J134" s="124"/>
      <c r="K134" s="37">
        <f>SUM(K125:K133)</f>
        <v>13589</v>
      </c>
      <c r="L134" s="21"/>
    </row>
    <row r="135" spans="1:12" ht="12.95" customHeight="1" x14ac:dyDescent="0.2">
      <c r="A135" s="30"/>
      <c r="B135" s="130"/>
      <c r="C135" s="125"/>
      <c r="D135" s="125"/>
      <c r="E135" s="125"/>
      <c r="F135" s="126"/>
      <c r="G135" s="126"/>
      <c r="H135" s="126"/>
      <c r="I135" s="125"/>
      <c r="J135" s="125"/>
      <c r="K135" s="37"/>
      <c r="L135" s="21"/>
    </row>
    <row r="136" spans="1:12" ht="12.95" customHeight="1" x14ac:dyDescent="0.2">
      <c r="A136" s="65" t="s">
        <v>285</v>
      </c>
      <c r="B136" s="187" t="s">
        <v>286</v>
      </c>
      <c r="C136" s="125"/>
      <c r="D136" s="125"/>
      <c r="E136" s="125"/>
      <c r="F136" s="126"/>
      <c r="G136" s="126"/>
      <c r="H136" s="126"/>
      <c r="I136" s="125"/>
      <c r="J136" s="125"/>
      <c r="K136" s="37"/>
      <c r="L136" s="21"/>
    </row>
    <row r="137" spans="1:12" ht="12.95" customHeight="1" x14ac:dyDescent="0.2">
      <c r="A137" s="39">
        <v>512.46799999999996</v>
      </c>
      <c r="B137" s="130" t="s">
        <v>287</v>
      </c>
      <c r="C137" s="125"/>
      <c r="D137" s="125"/>
      <c r="E137" s="125"/>
      <c r="F137" s="126"/>
      <c r="G137" s="126"/>
      <c r="H137" s="126"/>
      <c r="I137" s="125"/>
      <c r="J137" s="125"/>
      <c r="K137" s="37">
        <v>18000</v>
      </c>
      <c r="L137" s="21"/>
    </row>
    <row r="138" spans="1:12" ht="12.95" customHeight="1" thickBot="1" x14ac:dyDescent="0.25">
      <c r="A138" s="39">
        <v>512.46900000000005</v>
      </c>
      <c r="B138" s="130" t="s">
        <v>288</v>
      </c>
      <c r="C138" s="125"/>
      <c r="D138" s="125"/>
      <c r="E138" s="125"/>
      <c r="F138" s="126"/>
      <c r="G138" s="126"/>
      <c r="H138" s="126"/>
      <c r="I138" s="125"/>
      <c r="J138" s="125"/>
      <c r="K138" s="66">
        <v>22200</v>
      </c>
      <c r="L138" s="21"/>
    </row>
    <row r="139" spans="1:12" ht="12.95" customHeight="1" x14ac:dyDescent="0.2">
      <c r="A139" s="39"/>
      <c r="B139" s="130"/>
      <c r="C139" s="125"/>
      <c r="D139" s="125"/>
      <c r="E139" s="125"/>
      <c r="F139" s="126"/>
      <c r="G139" s="126"/>
      <c r="H139" s="126"/>
      <c r="I139" s="125"/>
      <c r="J139" s="125"/>
      <c r="K139" s="37">
        <f>SUM(K137:K138)</f>
        <v>40200</v>
      </c>
      <c r="L139" s="21"/>
    </row>
    <row r="140" spans="1:12" ht="12.95" customHeight="1" x14ac:dyDescent="0.2">
      <c r="A140" s="30"/>
      <c r="B140" s="130"/>
      <c r="C140" s="125"/>
      <c r="D140" s="125"/>
      <c r="E140" s="125"/>
      <c r="F140" s="126"/>
      <c r="G140" s="126"/>
      <c r="H140" s="126"/>
      <c r="I140" s="125"/>
      <c r="J140" s="125"/>
      <c r="K140" s="37"/>
      <c r="L140" s="21"/>
    </row>
    <row r="141" spans="1:12" ht="12.95" customHeight="1" x14ac:dyDescent="0.2">
      <c r="A141" s="67" t="s">
        <v>18</v>
      </c>
      <c r="B141" s="188" t="s">
        <v>289</v>
      </c>
      <c r="C141" s="132"/>
      <c r="D141" s="189"/>
      <c r="E141" s="189"/>
      <c r="F141" s="190"/>
      <c r="G141" s="133"/>
      <c r="H141" s="190"/>
      <c r="I141" s="132"/>
      <c r="J141" s="189"/>
      <c r="K141" s="59">
        <f>+K134+K139</f>
        <v>53789</v>
      </c>
      <c r="L141" s="21"/>
    </row>
    <row r="142" spans="1:12" ht="22.5" customHeight="1" x14ac:dyDescent="0.2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</row>
    <row r="143" spans="1:12" ht="12.95" customHeight="1" x14ac:dyDescent="0.2">
      <c r="A143" s="98" t="s">
        <v>226</v>
      </c>
      <c r="B143" s="99"/>
      <c r="C143" s="99"/>
      <c r="D143" s="99"/>
      <c r="E143" s="99"/>
      <c r="F143" s="99"/>
      <c r="G143" s="99"/>
      <c r="H143" s="99"/>
      <c r="I143" s="99"/>
      <c r="J143" s="99"/>
      <c r="K143" s="99"/>
      <c r="L143" s="99"/>
    </row>
    <row r="144" spans="1:12" ht="12.95" customHeight="1" x14ac:dyDescent="0.2">
      <c r="A144" s="88" t="s">
        <v>227</v>
      </c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</row>
    <row r="145" spans="1:15" ht="12.95" customHeight="1" x14ac:dyDescent="0.2">
      <c r="A145" s="82" t="s">
        <v>0</v>
      </c>
      <c r="B145" s="82"/>
      <c r="C145" s="82"/>
      <c r="D145" s="82"/>
      <c r="E145" s="112" t="s">
        <v>1</v>
      </c>
      <c r="F145" s="113" t="s">
        <v>2</v>
      </c>
      <c r="G145" s="114" t="s">
        <v>3</v>
      </c>
      <c r="H145" s="114"/>
      <c r="I145" s="115" t="s">
        <v>4</v>
      </c>
      <c r="J145" s="115"/>
      <c r="K145" s="31" t="s">
        <v>6</v>
      </c>
      <c r="L145" s="9" t="s">
        <v>6</v>
      </c>
    </row>
    <row r="146" spans="1:15" ht="12.95" customHeight="1" x14ac:dyDescent="0.2">
      <c r="A146" s="83" t="s">
        <v>7</v>
      </c>
      <c r="B146" s="83"/>
      <c r="C146" s="83"/>
      <c r="D146" s="83"/>
      <c r="E146" s="116" t="s">
        <v>7</v>
      </c>
      <c r="F146" s="117" t="s">
        <v>7</v>
      </c>
      <c r="G146" s="118" t="s">
        <v>8</v>
      </c>
      <c r="H146" s="118"/>
      <c r="I146" s="119" t="s">
        <v>7</v>
      </c>
      <c r="J146" s="119"/>
      <c r="K146" s="32" t="s">
        <v>8</v>
      </c>
      <c r="L146" s="10" t="s">
        <v>8</v>
      </c>
    </row>
    <row r="147" spans="1:15" ht="35.25" customHeight="1" x14ac:dyDescent="0.25">
      <c r="A147" s="50" t="s">
        <v>85</v>
      </c>
      <c r="B147" s="191" t="s">
        <v>221</v>
      </c>
      <c r="C147" s="120">
        <v>128102</v>
      </c>
      <c r="D147" s="120"/>
      <c r="E147" s="137">
        <v>145767</v>
      </c>
      <c r="F147" s="122">
        <v>159677</v>
      </c>
      <c r="G147" s="123">
        <v>149574</v>
      </c>
      <c r="H147" s="123"/>
      <c r="I147" s="120">
        <v>108817</v>
      </c>
      <c r="J147" s="120"/>
      <c r="K147" s="41">
        <v>124520</v>
      </c>
      <c r="L147" s="14" t="s">
        <v>206</v>
      </c>
      <c r="O147" s="75">
        <v>40000</v>
      </c>
    </row>
    <row r="148" spans="1:15" ht="12.95" customHeight="1" x14ac:dyDescent="0.2">
      <c r="A148" s="38">
        <v>514.10299999999995</v>
      </c>
      <c r="B148" s="130" t="s">
        <v>76</v>
      </c>
      <c r="C148" s="124">
        <v>3259</v>
      </c>
      <c r="D148" s="124"/>
      <c r="E148" s="125">
        <v>4665</v>
      </c>
      <c r="F148" s="126">
        <v>5110</v>
      </c>
      <c r="G148" s="127">
        <v>5528</v>
      </c>
      <c r="H148" s="127"/>
      <c r="I148" s="124">
        <v>4690</v>
      </c>
      <c r="J148" s="124"/>
      <c r="K148" s="31">
        <v>3200</v>
      </c>
      <c r="L148" s="12" t="s">
        <v>206</v>
      </c>
    </row>
    <row r="149" spans="1:15" ht="12.95" customHeight="1" x14ac:dyDescent="0.2">
      <c r="A149" s="38">
        <v>514.10400000000004</v>
      </c>
      <c r="B149" s="130" t="s">
        <v>77</v>
      </c>
      <c r="C149" s="124">
        <v>3448</v>
      </c>
      <c r="D149" s="124"/>
      <c r="E149" s="125">
        <v>8185</v>
      </c>
      <c r="F149" s="126">
        <v>9937</v>
      </c>
      <c r="G149" s="127">
        <v>10538</v>
      </c>
      <c r="H149" s="127"/>
      <c r="I149" s="124">
        <v>9337</v>
      </c>
      <c r="J149" s="124"/>
      <c r="K149" s="31">
        <v>6216</v>
      </c>
      <c r="L149" s="12" t="s">
        <v>206</v>
      </c>
      <c r="N149" s="1" t="s">
        <v>328</v>
      </c>
      <c r="O149" s="74">
        <f>O147*0.08</f>
        <v>3200</v>
      </c>
    </row>
    <row r="150" spans="1:15" ht="12.95" customHeight="1" x14ac:dyDescent="0.2">
      <c r="A150" s="38">
        <v>514.10500000000002</v>
      </c>
      <c r="B150" s="130" t="s">
        <v>78</v>
      </c>
      <c r="C150" s="131">
        <v>800</v>
      </c>
      <c r="D150" s="131"/>
      <c r="E150" s="132">
        <v>309</v>
      </c>
      <c r="F150" s="133">
        <v>381</v>
      </c>
      <c r="G150" s="134">
        <v>300</v>
      </c>
      <c r="H150" s="134"/>
      <c r="I150" s="131">
        <v>287</v>
      </c>
      <c r="J150" s="131"/>
      <c r="K150" s="31">
        <v>350</v>
      </c>
      <c r="L150" s="12" t="s">
        <v>206</v>
      </c>
    </row>
    <row r="151" spans="1:15" ht="12.95" customHeight="1" x14ac:dyDescent="0.2">
      <c r="A151" s="38">
        <v>514.10699999999997</v>
      </c>
      <c r="B151" s="130" t="s">
        <v>80</v>
      </c>
      <c r="C151" s="124">
        <v>8460</v>
      </c>
      <c r="D151" s="124"/>
      <c r="E151" s="125">
        <v>11781</v>
      </c>
      <c r="F151" s="126">
        <v>10233</v>
      </c>
      <c r="G151" s="127">
        <v>11922</v>
      </c>
      <c r="H151" s="127"/>
      <c r="I151" s="124">
        <v>8328</v>
      </c>
      <c r="J151" s="124"/>
      <c r="K151" s="31">
        <v>9000</v>
      </c>
      <c r="L151" s="12" t="s">
        <v>206</v>
      </c>
      <c r="N151" s="1" t="s">
        <v>329</v>
      </c>
      <c r="O151" s="74">
        <f>O147*0.1554</f>
        <v>6216</v>
      </c>
    </row>
    <row r="152" spans="1:15" ht="12.95" customHeight="1" x14ac:dyDescent="0.2">
      <c r="A152" s="38">
        <v>514.11400000000003</v>
      </c>
      <c r="B152" s="130" t="s">
        <v>83</v>
      </c>
      <c r="C152" s="131">
        <v>780</v>
      </c>
      <c r="D152" s="131"/>
      <c r="E152" s="132">
        <v>780</v>
      </c>
      <c r="F152" s="133">
        <v>780</v>
      </c>
      <c r="G152" s="134">
        <v>800</v>
      </c>
      <c r="H152" s="134"/>
      <c r="I152" s="131">
        <v>600</v>
      </c>
      <c r="J152" s="131"/>
      <c r="L152" s="12" t="s">
        <v>206</v>
      </c>
    </row>
    <row r="153" spans="1:15" ht="12.95" customHeight="1" thickBot="1" x14ac:dyDescent="0.25">
      <c r="A153" s="38">
        <v>514.11500000000001</v>
      </c>
      <c r="B153" s="130" t="s">
        <v>84</v>
      </c>
      <c r="C153" s="131">
        <v>170</v>
      </c>
      <c r="D153" s="131"/>
      <c r="E153" s="138">
        <v>344</v>
      </c>
      <c r="F153" s="133">
        <v>462</v>
      </c>
      <c r="G153" s="134">
        <v>480</v>
      </c>
      <c r="H153" s="134"/>
      <c r="I153" s="134">
        <v>443</v>
      </c>
      <c r="J153" s="134"/>
      <c r="K153" s="62"/>
      <c r="L153" s="13" t="s">
        <v>9</v>
      </c>
    </row>
    <row r="154" spans="1:15" ht="16.5" customHeight="1" x14ac:dyDescent="0.25">
      <c r="A154" s="30" t="s">
        <v>18</v>
      </c>
      <c r="B154" s="130" t="s">
        <v>85</v>
      </c>
      <c r="C154" s="124">
        <v>145293</v>
      </c>
      <c r="D154" s="124"/>
      <c r="E154" s="125">
        <v>172340</v>
      </c>
      <c r="F154" s="126">
        <v>187079</v>
      </c>
      <c r="G154" s="127">
        <v>179142</v>
      </c>
      <c r="H154" s="127"/>
      <c r="I154" s="124">
        <v>132502</v>
      </c>
      <c r="J154" s="124"/>
      <c r="K154" s="35">
        <f>SUM(K147:K153)</f>
        <v>143286</v>
      </c>
      <c r="L154" s="22"/>
    </row>
    <row r="155" spans="1:15" ht="27.75" customHeight="1" x14ac:dyDescent="0.25">
      <c r="A155" s="33" t="s">
        <v>260</v>
      </c>
      <c r="B155" s="136" t="s">
        <v>114</v>
      </c>
      <c r="C155" s="120">
        <v>1690</v>
      </c>
      <c r="D155" s="120"/>
      <c r="E155" s="137">
        <v>1906</v>
      </c>
      <c r="F155" s="122">
        <v>2637</v>
      </c>
      <c r="G155" s="123">
        <v>3100</v>
      </c>
      <c r="H155" s="123"/>
      <c r="I155" s="175">
        <v>534</v>
      </c>
      <c r="J155" s="175"/>
      <c r="K155" s="41">
        <v>2500</v>
      </c>
      <c r="L155" s="14" t="s">
        <v>206</v>
      </c>
    </row>
    <row r="156" spans="1:15" ht="12.95" customHeight="1" thickBot="1" x14ac:dyDescent="0.25">
      <c r="A156" s="38">
        <v>514.22500000000002</v>
      </c>
      <c r="B156" s="130" t="s">
        <v>115</v>
      </c>
      <c r="C156" s="131">
        <v>0</v>
      </c>
      <c r="D156" s="131"/>
      <c r="E156" s="138">
        <v>0</v>
      </c>
      <c r="F156" s="133">
        <v>0</v>
      </c>
      <c r="G156" s="134">
        <v>200</v>
      </c>
      <c r="H156" s="134"/>
      <c r="I156" s="134">
        <v>0</v>
      </c>
      <c r="J156" s="134"/>
      <c r="K156" s="62">
        <v>200</v>
      </c>
      <c r="L156" s="13" t="s">
        <v>9</v>
      </c>
    </row>
    <row r="157" spans="1:15" ht="12.95" customHeight="1" x14ac:dyDescent="0.25">
      <c r="A157" s="30" t="s">
        <v>18</v>
      </c>
      <c r="B157" s="130" t="s">
        <v>116</v>
      </c>
      <c r="C157" s="124">
        <v>1690</v>
      </c>
      <c r="D157" s="124"/>
      <c r="E157" s="125">
        <v>1906</v>
      </c>
      <c r="F157" s="126">
        <v>2637</v>
      </c>
      <c r="G157" s="127">
        <v>3300</v>
      </c>
      <c r="H157" s="127"/>
      <c r="I157" s="131">
        <v>534</v>
      </c>
      <c r="J157" s="131"/>
      <c r="K157" s="35">
        <f>SUM(K155:K156)</f>
        <v>2700</v>
      </c>
      <c r="L157" s="22"/>
    </row>
    <row r="158" spans="1:15" ht="12.95" customHeight="1" x14ac:dyDescent="0.2">
      <c r="A158" s="96" t="s">
        <v>209</v>
      </c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</row>
    <row r="159" spans="1:15" ht="12.95" customHeight="1" x14ac:dyDescent="0.2">
      <c r="A159" s="38">
        <v>514.33500000000004</v>
      </c>
      <c r="B159" s="130" t="s">
        <v>117</v>
      </c>
      <c r="C159" s="131">
        <v>0</v>
      </c>
      <c r="D159" s="131"/>
      <c r="E159" s="125">
        <v>1004</v>
      </c>
      <c r="F159" s="133">
        <v>838</v>
      </c>
      <c r="G159" s="127">
        <v>1000</v>
      </c>
      <c r="H159" s="127"/>
      <c r="I159" s="131">
        <v>754</v>
      </c>
      <c r="J159" s="131"/>
      <c r="K159" s="31">
        <v>1100</v>
      </c>
      <c r="L159" s="12" t="s">
        <v>206</v>
      </c>
    </row>
    <row r="160" spans="1:15" ht="12.95" customHeight="1" x14ac:dyDescent="0.2">
      <c r="A160" s="38">
        <v>514.34299999999996</v>
      </c>
      <c r="B160" s="130" t="s">
        <v>92</v>
      </c>
      <c r="C160" s="131">
        <v>0</v>
      </c>
      <c r="D160" s="131"/>
      <c r="E160" s="132">
        <v>0</v>
      </c>
      <c r="F160" s="133">
        <v>188</v>
      </c>
      <c r="G160" s="134">
        <v>250</v>
      </c>
      <c r="H160" s="134"/>
      <c r="I160" s="131">
        <v>0</v>
      </c>
      <c r="J160" s="131"/>
      <c r="K160" s="31">
        <v>250</v>
      </c>
      <c r="L160" s="12" t="s">
        <v>206</v>
      </c>
    </row>
    <row r="161" spans="1:12" ht="12.95" customHeight="1" x14ac:dyDescent="0.2">
      <c r="A161" s="38">
        <v>514.34699999999998</v>
      </c>
      <c r="B161" s="130" t="s">
        <v>110</v>
      </c>
      <c r="C161" s="131">
        <v>255</v>
      </c>
      <c r="D161" s="131"/>
      <c r="E161" s="132">
        <v>390</v>
      </c>
      <c r="F161" s="126">
        <v>1200</v>
      </c>
      <c r="G161" s="127">
        <v>1600</v>
      </c>
      <c r="H161" s="127"/>
      <c r="I161" s="131">
        <v>0</v>
      </c>
      <c r="J161" s="131"/>
      <c r="K161" s="31">
        <v>500</v>
      </c>
      <c r="L161" s="12" t="s">
        <v>206</v>
      </c>
    </row>
    <row r="162" spans="1:12" ht="12.95" customHeight="1" x14ac:dyDescent="0.2">
      <c r="A162" s="38">
        <v>514.351</v>
      </c>
      <c r="B162" s="130" t="s">
        <v>95</v>
      </c>
      <c r="C162" s="131">
        <v>630</v>
      </c>
      <c r="D162" s="131"/>
      <c r="E162" s="132">
        <v>284</v>
      </c>
      <c r="F162" s="133">
        <v>612</v>
      </c>
      <c r="G162" s="134">
        <v>700</v>
      </c>
      <c r="H162" s="134"/>
      <c r="I162" s="131">
        <v>112</v>
      </c>
      <c r="J162" s="131"/>
      <c r="K162" s="31">
        <v>1000</v>
      </c>
      <c r="L162" s="12" t="s">
        <v>206</v>
      </c>
    </row>
    <row r="163" spans="1:12" ht="12.95" customHeight="1" x14ac:dyDescent="0.2">
      <c r="A163" s="38">
        <v>514.35299999999995</v>
      </c>
      <c r="B163" s="130" t="s">
        <v>97</v>
      </c>
      <c r="C163" s="124">
        <v>1627</v>
      </c>
      <c r="D163" s="124"/>
      <c r="E163" s="125">
        <v>1933</v>
      </c>
      <c r="F163" s="126">
        <v>1680</v>
      </c>
      <c r="G163" s="127">
        <v>2100</v>
      </c>
      <c r="H163" s="127"/>
      <c r="I163" s="131">
        <v>0</v>
      </c>
      <c r="J163" s="131"/>
      <c r="K163" s="31">
        <v>1000</v>
      </c>
      <c r="L163" s="12" t="s">
        <v>206</v>
      </c>
    </row>
    <row r="164" spans="1:12" ht="12.95" customHeight="1" thickBot="1" x14ac:dyDescent="0.25">
      <c r="A164" s="38">
        <v>514.38900000000001</v>
      </c>
      <c r="B164" s="130" t="s">
        <v>111</v>
      </c>
      <c r="C164" s="124">
        <v>1575</v>
      </c>
      <c r="D164" s="124"/>
      <c r="E164" s="135">
        <v>1337</v>
      </c>
      <c r="F164" s="133">
        <v>536</v>
      </c>
      <c r="G164" s="134">
        <v>800</v>
      </c>
      <c r="H164" s="134"/>
      <c r="I164" s="134">
        <v>18</v>
      </c>
      <c r="J164" s="134"/>
      <c r="K164" s="62">
        <v>500</v>
      </c>
      <c r="L164" s="13" t="s">
        <v>9</v>
      </c>
    </row>
    <row r="165" spans="1:12" ht="12.95" customHeight="1" x14ac:dyDescent="0.2">
      <c r="A165" s="38"/>
      <c r="B165" s="130"/>
      <c r="C165" s="125"/>
      <c r="D165" s="125"/>
      <c r="E165" s="135"/>
      <c r="F165" s="133"/>
      <c r="G165" s="133"/>
      <c r="H165" s="133"/>
      <c r="I165" s="133"/>
      <c r="J165" s="133"/>
      <c r="K165" s="52">
        <f>SUM(K159:K164)</f>
        <v>4350</v>
      </c>
      <c r="L165" s="13"/>
    </row>
    <row r="166" spans="1:12" ht="12.95" customHeight="1" x14ac:dyDescent="0.2">
      <c r="A166" s="106" t="s">
        <v>118</v>
      </c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</row>
    <row r="167" spans="1:12" ht="12.95" customHeight="1" x14ac:dyDescent="0.2">
      <c r="A167" s="29"/>
      <c r="B167" s="112"/>
      <c r="C167" s="112"/>
      <c r="D167" s="112"/>
      <c r="E167" s="112"/>
      <c r="F167" s="112"/>
      <c r="G167" s="112"/>
      <c r="H167" s="112"/>
      <c r="I167" s="112"/>
      <c r="J167" s="112"/>
      <c r="K167" s="192"/>
      <c r="L167" s="2"/>
    </row>
    <row r="168" spans="1:12" ht="12.95" customHeight="1" x14ac:dyDescent="0.2">
      <c r="A168" s="29"/>
      <c r="B168" s="112" t="s">
        <v>211</v>
      </c>
      <c r="C168" s="112"/>
      <c r="D168" s="112"/>
      <c r="E168" s="112"/>
      <c r="F168" s="112"/>
      <c r="G168" s="112"/>
      <c r="H168" s="112"/>
      <c r="I168" s="112"/>
      <c r="J168" s="112"/>
      <c r="K168" s="193">
        <f>+K154+K157+K165</f>
        <v>150336</v>
      </c>
      <c r="L168" s="2"/>
    </row>
    <row r="169" spans="1:12" ht="33.75" customHeight="1" x14ac:dyDescent="0.25">
      <c r="A169" s="107" t="s">
        <v>228</v>
      </c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</row>
    <row r="170" spans="1:12" ht="12.95" customHeight="1" x14ac:dyDescent="0.2">
      <c r="A170" s="98" t="s">
        <v>229</v>
      </c>
      <c r="B170" s="99"/>
      <c r="C170" s="99"/>
      <c r="D170" s="99"/>
      <c r="E170" s="99"/>
      <c r="F170" s="99"/>
      <c r="G170" s="99"/>
      <c r="H170" s="99"/>
      <c r="I170" s="99"/>
      <c r="J170" s="99"/>
      <c r="K170" s="99"/>
      <c r="L170" s="99"/>
    </row>
    <row r="171" spans="1:12" ht="12.95" customHeight="1" x14ac:dyDescent="0.2">
      <c r="A171" s="80" t="s">
        <v>230</v>
      </c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</row>
    <row r="172" spans="1:12" ht="12.95" customHeight="1" x14ac:dyDescent="0.2">
      <c r="A172" s="82" t="s">
        <v>0</v>
      </c>
      <c r="B172" s="82"/>
      <c r="C172" s="82"/>
      <c r="D172" s="82"/>
      <c r="E172" s="112" t="s">
        <v>1</v>
      </c>
      <c r="F172" s="113" t="s">
        <v>2</v>
      </c>
      <c r="G172" s="114" t="s">
        <v>3</v>
      </c>
      <c r="H172" s="114"/>
      <c r="I172" s="115" t="s">
        <v>4</v>
      </c>
      <c r="J172" s="115"/>
      <c r="K172" s="31" t="s">
        <v>6</v>
      </c>
      <c r="L172" s="9" t="s">
        <v>6</v>
      </c>
    </row>
    <row r="173" spans="1:12" ht="12.95" customHeight="1" x14ac:dyDescent="0.2">
      <c r="A173" s="83" t="s">
        <v>7</v>
      </c>
      <c r="B173" s="83"/>
      <c r="C173" s="83"/>
      <c r="D173" s="83"/>
      <c r="E173" s="116" t="s">
        <v>7</v>
      </c>
      <c r="F173" s="117" t="s">
        <v>7</v>
      </c>
      <c r="G173" s="118" t="s">
        <v>8</v>
      </c>
      <c r="H173" s="118"/>
      <c r="I173" s="119" t="s">
        <v>7</v>
      </c>
      <c r="J173" s="119"/>
      <c r="K173" s="32" t="s">
        <v>8</v>
      </c>
      <c r="L173" s="10" t="s">
        <v>8</v>
      </c>
    </row>
    <row r="174" spans="1:12" ht="29.25" customHeight="1" x14ac:dyDescent="0.25">
      <c r="A174" s="84" t="s">
        <v>261</v>
      </c>
      <c r="B174" s="84"/>
      <c r="C174" s="120">
        <v>5043</v>
      </c>
      <c r="D174" s="120"/>
      <c r="E174" s="137">
        <v>5061</v>
      </c>
      <c r="F174" s="122">
        <v>8909</v>
      </c>
      <c r="G174" s="123">
        <v>7500</v>
      </c>
      <c r="H174" s="123"/>
      <c r="I174" s="120">
        <v>6608</v>
      </c>
      <c r="J174" s="120"/>
      <c r="K174" s="41">
        <v>9000</v>
      </c>
      <c r="L174" s="14" t="s">
        <v>206</v>
      </c>
    </row>
    <row r="175" spans="1:12" ht="12.95" customHeight="1" x14ac:dyDescent="0.2">
      <c r="A175" s="87" t="s">
        <v>119</v>
      </c>
      <c r="B175" s="87"/>
      <c r="C175" s="124">
        <v>3799</v>
      </c>
      <c r="D175" s="124"/>
      <c r="E175" s="125">
        <v>1326</v>
      </c>
      <c r="F175" s="126">
        <v>1982</v>
      </c>
      <c r="G175" s="127">
        <v>1800</v>
      </c>
      <c r="H175" s="127"/>
      <c r="I175" s="131">
        <v>379</v>
      </c>
      <c r="J175" s="131"/>
      <c r="K175" s="31">
        <v>500</v>
      </c>
      <c r="L175" s="12" t="s">
        <v>206</v>
      </c>
    </row>
    <row r="176" spans="1:12" ht="12.95" customHeight="1" x14ac:dyDescent="0.2">
      <c r="A176" s="87" t="s">
        <v>120</v>
      </c>
      <c r="B176" s="87"/>
      <c r="C176" s="124">
        <v>1681</v>
      </c>
      <c r="D176" s="124"/>
      <c r="E176" s="125">
        <v>1456</v>
      </c>
      <c r="F176" s="126">
        <v>3471</v>
      </c>
      <c r="G176" s="127">
        <v>3500</v>
      </c>
      <c r="H176" s="127"/>
      <c r="I176" s="124">
        <v>1262</v>
      </c>
      <c r="J176" s="124"/>
      <c r="K176" s="31">
        <v>2500</v>
      </c>
      <c r="L176" s="12" t="s">
        <v>206</v>
      </c>
    </row>
    <row r="177" spans="1:13" ht="12.95" customHeight="1" x14ac:dyDescent="0.2">
      <c r="A177" s="87" t="s">
        <v>121</v>
      </c>
      <c r="B177" s="87"/>
      <c r="C177" s="124">
        <v>1245</v>
      </c>
      <c r="D177" s="124"/>
      <c r="E177" s="125">
        <v>1834</v>
      </c>
      <c r="F177" s="133">
        <v>906</v>
      </c>
      <c r="G177" s="134">
        <v>750</v>
      </c>
      <c r="H177" s="134"/>
      <c r="I177" s="124">
        <v>1243</v>
      </c>
      <c r="J177" s="124"/>
      <c r="K177" s="31">
        <v>1500</v>
      </c>
      <c r="L177" s="12" t="s">
        <v>206</v>
      </c>
    </row>
    <row r="178" spans="1:13" ht="12.95" customHeight="1" x14ac:dyDescent="0.2">
      <c r="A178" s="87" t="s">
        <v>122</v>
      </c>
      <c r="B178" s="87"/>
      <c r="C178" s="131">
        <v>665</v>
      </c>
      <c r="D178" s="131"/>
      <c r="E178" s="125">
        <v>2940</v>
      </c>
      <c r="F178" s="133">
        <v>0</v>
      </c>
      <c r="G178" s="127">
        <v>2000</v>
      </c>
      <c r="H178" s="127"/>
      <c r="I178" s="131">
        <v>0</v>
      </c>
      <c r="J178" s="131"/>
      <c r="K178" s="31">
        <v>1000</v>
      </c>
      <c r="L178" s="12" t="s">
        <v>206</v>
      </c>
    </row>
    <row r="179" spans="1:13" ht="12.95" customHeight="1" x14ac:dyDescent="0.2">
      <c r="A179" s="87" t="s">
        <v>123</v>
      </c>
      <c r="B179" s="87"/>
      <c r="C179" s="124">
        <v>41331</v>
      </c>
      <c r="D179" s="124"/>
      <c r="E179" s="125">
        <v>8323</v>
      </c>
      <c r="F179" s="126">
        <v>10358</v>
      </c>
      <c r="G179" s="127">
        <v>9000</v>
      </c>
      <c r="H179" s="127"/>
      <c r="I179" s="124">
        <v>5369</v>
      </c>
      <c r="J179" s="124"/>
      <c r="K179" s="31">
        <v>15000</v>
      </c>
      <c r="L179" s="12" t="s">
        <v>206</v>
      </c>
    </row>
    <row r="180" spans="1:13" ht="12.95" customHeight="1" thickBot="1" x14ac:dyDescent="0.25">
      <c r="A180" s="87" t="s">
        <v>124</v>
      </c>
      <c r="B180" s="87"/>
      <c r="C180" s="124">
        <v>1986</v>
      </c>
      <c r="D180" s="124"/>
      <c r="E180" s="135">
        <v>1917</v>
      </c>
      <c r="F180" s="126">
        <v>1820</v>
      </c>
      <c r="G180" s="127">
        <v>2200</v>
      </c>
      <c r="H180" s="127"/>
      <c r="I180" s="127">
        <v>1479</v>
      </c>
      <c r="J180" s="127"/>
      <c r="K180" s="62">
        <v>2000</v>
      </c>
      <c r="L180" s="13" t="s">
        <v>9</v>
      </c>
    </row>
    <row r="181" spans="1:13" ht="12.95" customHeight="1" x14ac:dyDescent="0.3">
      <c r="A181" s="85" t="s">
        <v>88</v>
      </c>
      <c r="B181" s="85"/>
      <c r="C181" s="124">
        <v>55749</v>
      </c>
      <c r="D181" s="124"/>
      <c r="E181" s="125">
        <v>22856</v>
      </c>
      <c r="F181" s="126">
        <v>27445</v>
      </c>
      <c r="G181" s="127">
        <v>26750</v>
      </c>
      <c r="H181" s="127"/>
      <c r="I181" s="124">
        <v>16340</v>
      </c>
      <c r="J181" s="124"/>
      <c r="K181" s="40">
        <f>SUM(K174:K180)</f>
        <v>31500</v>
      </c>
      <c r="L181" s="22"/>
    </row>
    <row r="182" spans="1:13" ht="12.95" customHeight="1" x14ac:dyDescent="0.2">
      <c r="A182" s="87" t="s">
        <v>262</v>
      </c>
      <c r="B182" s="87"/>
      <c r="C182" s="128"/>
      <c r="D182" s="128"/>
      <c r="E182" s="129"/>
      <c r="F182" s="129"/>
      <c r="G182" s="128"/>
      <c r="H182" s="128"/>
      <c r="I182" s="128"/>
      <c r="J182" s="128"/>
      <c r="K182" s="37"/>
      <c r="L182" s="21"/>
    </row>
    <row r="183" spans="1:13" ht="12.95" customHeight="1" x14ac:dyDescent="0.2">
      <c r="A183" s="38">
        <v>519.33000000000004</v>
      </c>
      <c r="B183" s="130" t="s">
        <v>125</v>
      </c>
      <c r="C183" s="124">
        <v>5269</v>
      </c>
      <c r="D183" s="124"/>
      <c r="E183" s="125">
        <v>5822</v>
      </c>
      <c r="F183" s="126">
        <v>5436</v>
      </c>
      <c r="G183" s="127">
        <v>6000</v>
      </c>
      <c r="H183" s="127"/>
      <c r="I183" s="124">
        <v>3387</v>
      </c>
      <c r="J183" s="124"/>
      <c r="K183" s="31">
        <v>6000</v>
      </c>
      <c r="L183" s="12" t="s">
        <v>206</v>
      </c>
    </row>
    <row r="184" spans="1:13" ht="12.95" customHeight="1" x14ac:dyDescent="0.2">
      <c r="A184" s="38">
        <v>519.33100000000002</v>
      </c>
      <c r="B184" s="130" t="s">
        <v>126</v>
      </c>
      <c r="C184" s="124">
        <v>27102</v>
      </c>
      <c r="D184" s="124"/>
      <c r="E184" s="125">
        <v>25152</v>
      </c>
      <c r="F184" s="126">
        <v>23987</v>
      </c>
      <c r="G184" s="127">
        <v>20000</v>
      </c>
      <c r="H184" s="127"/>
      <c r="I184" s="124">
        <v>15228</v>
      </c>
      <c r="J184" s="124"/>
      <c r="K184" s="31">
        <v>21000</v>
      </c>
      <c r="L184" s="12" t="s">
        <v>206</v>
      </c>
    </row>
    <row r="185" spans="1:13" ht="12.95" customHeight="1" x14ac:dyDescent="0.2">
      <c r="A185" s="38">
        <v>519.33199999999999</v>
      </c>
      <c r="B185" s="130" t="s">
        <v>127</v>
      </c>
      <c r="C185" s="124">
        <v>22819</v>
      </c>
      <c r="D185" s="124"/>
      <c r="E185" s="125">
        <v>18783</v>
      </c>
      <c r="F185" s="126">
        <v>16758</v>
      </c>
      <c r="G185" s="127">
        <v>15000</v>
      </c>
      <c r="H185" s="127"/>
      <c r="I185" s="124">
        <v>8261</v>
      </c>
      <c r="J185" s="124"/>
      <c r="K185" s="31">
        <v>12000</v>
      </c>
      <c r="L185" s="12" t="s">
        <v>206</v>
      </c>
    </row>
    <row r="186" spans="1:13" ht="12.95" customHeight="1" x14ac:dyDescent="0.2">
      <c r="A186" s="38">
        <v>519.34100000000001</v>
      </c>
      <c r="B186" s="130" t="s">
        <v>290</v>
      </c>
      <c r="C186" s="124">
        <v>21999</v>
      </c>
      <c r="D186" s="124"/>
      <c r="E186" s="132">
        <v>100</v>
      </c>
      <c r="F186" s="126">
        <v>2599</v>
      </c>
      <c r="G186" s="127">
        <v>9000</v>
      </c>
      <c r="H186" s="127"/>
      <c r="I186" s="124">
        <v>4847</v>
      </c>
      <c r="J186" s="124"/>
      <c r="K186" s="31">
        <v>10000</v>
      </c>
      <c r="L186" s="12" t="s">
        <v>206</v>
      </c>
    </row>
    <row r="187" spans="1:13" ht="12.95" customHeight="1" x14ac:dyDescent="0.2">
      <c r="A187" s="38">
        <v>519.34199999999998</v>
      </c>
      <c r="B187" s="130" t="s">
        <v>91</v>
      </c>
      <c r="C187" s="124">
        <v>55018</v>
      </c>
      <c r="D187" s="124"/>
      <c r="E187" s="125">
        <v>85498</v>
      </c>
      <c r="F187" s="126">
        <v>89424</v>
      </c>
      <c r="G187" s="127">
        <v>73000</v>
      </c>
      <c r="H187" s="127"/>
      <c r="I187" s="124">
        <v>70026</v>
      </c>
      <c r="J187" s="124"/>
      <c r="K187" s="31">
        <v>80000</v>
      </c>
      <c r="L187" s="12" t="s">
        <v>206</v>
      </c>
    </row>
    <row r="188" spans="1:13" ht="12.95" customHeight="1" x14ac:dyDescent="0.2">
      <c r="A188" s="38">
        <v>519.34299999999996</v>
      </c>
      <c r="B188" s="130" t="s">
        <v>92</v>
      </c>
      <c r="C188" s="131">
        <v>110</v>
      </c>
      <c r="D188" s="131"/>
      <c r="E188" s="132">
        <v>0</v>
      </c>
      <c r="F188" s="126">
        <v>1611</v>
      </c>
      <c r="G188" s="127">
        <v>3000</v>
      </c>
      <c r="H188" s="127"/>
      <c r="I188" s="124">
        <v>1445</v>
      </c>
      <c r="J188" s="124"/>
      <c r="K188" s="31">
        <v>2500</v>
      </c>
      <c r="L188" s="12" t="s">
        <v>206</v>
      </c>
    </row>
    <row r="189" spans="1:13" ht="12.95" customHeight="1" x14ac:dyDescent="0.2">
      <c r="A189" s="38">
        <v>519.34400000000005</v>
      </c>
      <c r="B189" s="130" t="s">
        <v>318</v>
      </c>
      <c r="C189" s="132"/>
      <c r="D189" s="132"/>
      <c r="E189" s="132"/>
      <c r="F189" s="126"/>
      <c r="G189" s="126"/>
      <c r="H189" s="126"/>
      <c r="I189" s="125"/>
      <c r="J189" s="125"/>
      <c r="K189" s="31">
        <v>1000</v>
      </c>
      <c r="L189" s="12"/>
      <c r="M189" s="1" t="s">
        <v>319</v>
      </c>
    </row>
    <row r="190" spans="1:13" ht="12.95" customHeight="1" x14ac:dyDescent="0.2">
      <c r="A190" s="38">
        <v>519.34500000000003</v>
      </c>
      <c r="B190" s="130" t="s">
        <v>129</v>
      </c>
      <c r="C190" s="124">
        <v>4354</v>
      </c>
      <c r="D190" s="124"/>
      <c r="E190" s="125">
        <v>5024</v>
      </c>
      <c r="F190" s="126">
        <v>5207</v>
      </c>
      <c r="G190" s="127">
        <v>5500</v>
      </c>
      <c r="H190" s="127"/>
      <c r="I190" s="124">
        <v>3057</v>
      </c>
      <c r="J190" s="124"/>
      <c r="K190" s="31">
        <v>5000</v>
      </c>
      <c r="L190" s="12" t="s">
        <v>206</v>
      </c>
    </row>
    <row r="191" spans="1:13" ht="12.95" customHeight="1" x14ac:dyDescent="0.2">
      <c r="A191" s="38">
        <v>519.346</v>
      </c>
      <c r="B191" s="130" t="s">
        <v>130</v>
      </c>
      <c r="C191" s="124">
        <v>10323</v>
      </c>
      <c r="D191" s="124"/>
      <c r="E191" s="125">
        <v>29022</v>
      </c>
      <c r="F191" s="126">
        <v>23832</v>
      </c>
      <c r="G191" s="127">
        <v>23000</v>
      </c>
      <c r="H191" s="127"/>
      <c r="I191" s="124">
        <v>15357</v>
      </c>
      <c r="J191" s="124"/>
      <c r="K191" s="31">
        <v>23000</v>
      </c>
      <c r="L191" s="12" t="s">
        <v>206</v>
      </c>
    </row>
    <row r="192" spans="1:13" ht="12.95" customHeight="1" x14ac:dyDescent="0.2">
      <c r="A192" s="38">
        <v>519.34699999999998</v>
      </c>
      <c r="B192" s="130" t="s">
        <v>131</v>
      </c>
      <c r="C192" s="124">
        <v>24321</v>
      </c>
      <c r="D192" s="124"/>
      <c r="E192" s="125">
        <v>53325</v>
      </c>
      <c r="F192" s="126">
        <v>92313</v>
      </c>
      <c r="G192" s="127">
        <v>85000</v>
      </c>
      <c r="H192" s="127"/>
      <c r="I192" s="124">
        <v>86920</v>
      </c>
      <c r="J192" s="124"/>
      <c r="K192" s="31">
        <v>54000</v>
      </c>
      <c r="L192" s="12" t="s">
        <v>206</v>
      </c>
      <c r="M192" s="1" t="s">
        <v>306</v>
      </c>
    </row>
    <row r="193" spans="1:13" ht="12.95" customHeight="1" x14ac:dyDescent="0.2">
      <c r="A193" s="38">
        <v>519.34799999999996</v>
      </c>
      <c r="B193" s="130" t="s">
        <v>305</v>
      </c>
      <c r="C193" s="125"/>
      <c r="D193" s="125"/>
      <c r="E193" s="125"/>
      <c r="F193" s="126"/>
      <c r="G193" s="126"/>
      <c r="H193" s="126"/>
      <c r="I193" s="125"/>
      <c r="J193" s="125"/>
      <c r="K193" s="31">
        <v>31000</v>
      </c>
      <c r="L193" s="12"/>
      <c r="M193" s="1" t="s">
        <v>307</v>
      </c>
    </row>
    <row r="194" spans="1:13" ht="12.95" customHeight="1" x14ac:dyDescent="0.2">
      <c r="A194" s="38">
        <v>519.351</v>
      </c>
      <c r="B194" s="130" t="s">
        <v>95</v>
      </c>
      <c r="C194" s="131">
        <v>660</v>
      </c>
      <c r="D194" s="131"/>
      <c r="E194" s="125">
        <v>1924</v>
      </c>
      <c r="F194" s="126">
        <v>1085</v>
      </c>
      <c r="G194" s="127">
        <v>2000</v>
      </c>
      <c r="H194" s="127"/>
      <c r="I194" s="124">
        <v>1718</v>
      </c>
      <c r="J194" s="124"/>
      <c r="K194" s="31">
        <v>2300</v>
      </c>
      <c r="L194" s="12" t="s">
        <v>206</v>
      </c>
    </row>
    <row r="195" spans="1:13" ht="12.95" customHeight="1" x14ac:dyDescent="0.2">
      <c r="A195" s="38">
        <v>519.35199999999998</v>
      </c>
      <c r="B195" s="130" t="s">
        <v>96</v>
      </c>
      <c r="C195" s="124">
        <v>3673</v>
      </c>
      <c r="D195" s="124"/>
      <c r="E195" s="125">
        <v>2242</v>
      </c>
      <c r="F195" s="126">
        <v>2416</v>
      </c>
      <c r="G195" s="127">
        <v>3200</v>
      </c>
      <c r="H195" s="127"/>
      <c r="I195" s="124">
        <v>2751</v>
      </c>
      <c r="J195" s="124"/>
      <c r="K195" s="31">
        <v>3500</v>
      </c>
      <c r="L195" s="12" t="s">
        <v>206</v>
      </c>
    </row>
    <row r="196" spans="1:13" ht="12.95" customHeight="1" x14ac:dyDescent="0.2">
      <c r="A196" s="38">
        <v>519.38699999999994</v>
      </c>
      <c r="B196" s="130" t="s">
        <v>133</v>
      </c>
      <c r="C196" s="131">
        <v>0</v>
      </c>
      <c r="D196" s="131"/>
      <c r="E196" s="132">
        <v>0</v>
      </c>
      <c r="F196" s="133">
        <v>0</v>
      </c>
      <c r="G196" s="134">
        <v>0</v>
      </c>
      <c r="H196" s="134"/>
      <c r="I196" s="131">
        <v>0</v>
      </c>
      <c r="J196" s="131"/>
      <c r="K196" s="31">
        <v>26000</v>
      </c>
      <c r="L196" s="12" t="s">
        <v>206</v>
      </c>
    </row>
    <row r="197" spans="1:13" ht="12.95" customHeight="1" x14ac:dyDescent="0.2">
      <c r="A197" s="38">
        <v>519.38800000000003</v>
      </c>
      <c r="B197" s="130" t="s">
        <v>128</v>
      </c>
      <c r="C197" s="124">
        <v>2759</v>
      </c>
      <c r="D197" s="124"/>
      <c r="E197" s="132">
        <v>0</v>
      </c>
      <c r="F197" s="126">
        <v>2620</v>
      </c>
      <c r="G197" s="127">
        <v>4000</v>
      </c>
      <c r="H197" s="127"/>
      <c r="I197" s="131">
        <v>0</v>
      </c>
      <c r="J197" s="131"/>
      <c r="K197" s="31">
        <v>4000</v>
      </c>
      <c r="L197" s="12" t="s">
        <v>206</v>
      </c>
    </row>
    <row r="198" spans="1:13" ht="12.95" customHeight="1" x14ac:dyDescent="0.2">
      <c r="A198" s="38">
        <v>519.39</v>
      </c>
      <c r="B198" s="130" t="s">
        <v>134</v>
      </c>
      <c r="C198" s="131">
        <v>0</v>
      </c>
      <c r="D198" s="131"/>
      <c r="E198" s="138">
        <v>0</v>
      </c>
      <c r="F198" s="126">
        <v>7876</v>
      </c>
      <c r="G198" s="127">
        <v>1000</v>
      </c>
      <c r="H198" s="127"/>
      <c r="I198" s="134">
        <v>0</v>
      </c>
      <c r="J198" s="134"/>
      <c r="K198" s="31">
        <v>1000</v>
      </c>
      <c r="L198" s="13" t="s">
        <v>9</v>
      </c>
    </row>
    <row r="199" spans="1:13" ht="12.95" customHeight="1" thickBot="1" x14ac:dyDescent="0.25">
      <c r="A199" s="38"/>
      <c r="B199" s="130"/>
      <c r="C199" s="132"/>
      <c r="D199" s="132"/>
      <c r="E199" s="138"/>
      <c r="F199" s="126"/>
      <c r="G199" s="126"/>
      <c r="H199" s="126"/>
      <c r="I199" s="133"/>
      <c r="J199" s="133"/>
      <c r="K199" s="62"/>
      <c r="L199" s="13"/>
    </row>
    <row r="200" spans="1:13" ht="12.95" customHeight="1" x14ac:dyDescent="0.25">
      <c r="A200" s="29" t="s">
        <v>18</v>
      </c>
      <c r="B200" s="130" t="s">
        <v>112</v>
      </c>
      <c r="C200" s="124">
        <v>179095</v>
      </c>
      <c r="D200" s="124"/>
      <c r="E200" s="125">
        <v>226891</v>
      </c>
      <c r="F200" s="126">
        <v>275164</v>
      </c>
      <c r="G200" s="127">
        <v>249700</v>
      </c>
      <c r="H200" s="127"/>
      <c r="I200" s="124">
        <v>212997</v>
      </c>
      <c r="J200" s="124"/>
      <c r="K200" s="35">
        <f>SUM(K183:K199)</f>
        <v>282300</v>
      </c>
      <c r="L200" s="22"/>
    </row>
    <row r="201" spans="1:13" ht="12.95" customHeight="1" x14ac:dyDescent="0.2">
      <c r="A201" s="86" t="s">
        <v>263</v>
      </c>
      <c r="B201" s="86"/>
      <c r="C201" s="128"/>
      <c r="D201" s="128"/>
      <c r="E201" s="129"/>
      <c r="F201" s="129"/>
      <c r="G201" s="128"/>
      <c r="H201" s="128"/>
      <c r="I201" s="128"/>
      <c r="J201" s="128"/>
      <c r="K201" s="37"/>
      <c r="L201" s="21"/>
    </row>
    <row r="202" spans="1:13" ht="12.95" customHeight="1" x14ac:dyDescent="0.2">
      <c r="A202" s="87" t="s">
        <v>135</v>
      </c>
      <c r="B202" s="87"/>
      <c r="C202" s="131">
        <v>162</v>
      </c>
      <c r="D202" s="131"/>
      <c r="E202" s="132">
        <v>558</v>
      </c>
      <c r="F202" s="126">
        <v>1067</v>
      </c>
      <c r="G202" s="127">
        <v>1500</v>
      </c>
      <c r="H202" s="127"/>
      <c r="I202" s="131">
        <v>708</v>
      </c>
      <c r="J202" s="131"/>
      <c r="K202" s="31">
        <v>1500</v>
      </c>
      <c r="L202" s="12" t="s">
        <v>206</v>
      </c>
    </row>
    <row r="203" spans="1:13" ht="12.95" customHeight="1" thickBot="1" x14ac:dyDescent="0.25">
      <c r="A203" s="87" t="s">
        <v>136</v>
      </c>
      <c r="B203" s="87"/>
      <c r="C203" s="124">
        <v>1655</v>
      </c>
      <c r="D203" s="124"/>
      <c r="E203" s="135">
        <v>2312</v>
      </c>
      <c r="F203" s="126">
        <v>2135</v>
      </c>
      <c r="G203" s="127">
        <v>3000</v>
      </c>
      <c r="H203" s="127"/>
      <c r="I203" s="127">
        <v>1862</v>
      </c>
      <c r="J203" s="127"/>
      <c r="K203" s="62">
        <v>3000</v>
      </c>
      <c r="L203" s="13" t="s">
        <v>9</v>
      </c>
    </row>
    <row r="204" spans="1:13" ht="12.95" customHeight="1" x14ac:dyDescent="0.3">
      <c r="A204" s="85" t="s">
        <v>137</v>
      </c>
      <c r="B204" s="85"/>
      <c r="C204" s="124">
        <v>1817</v>
      </c>
      <c r="D204" s="124"/>
      <c r="E204" s="125">
        <v>2870</v>
      </c>
      <c r="F204" s="126">
        <v>3202</v>
      </c>
      <c r="G204" s="127">
        <v>4500</v>
      </c>
      <c r="H204" s="127"/>
      <c r="I204" s="124">
        <v>2570</v>
      </c>
      <c r="J204" s="124"/>
      <c r="K204" s="40">
        <f>SUM(K202:K203)</f>
        <v>4500</v>
      </c>
      <c r="L204" s="22"/>
    </row>
    <row r="205" spans="1:13" ht="12.95" customHeight="1" x14ac:dyDescent="0.2">
      <c r="A205" s="108" t="s">
        <v>264</v>
      </c>
      <c r="B205" s="108"/>
      <c r="C205" s="194">
        <v>0</v>
      </c>
      <c r="D205" s="194"/>
      <c r="E205" s="195">
        <v>0</v>
      </c>
      <c r="F205" s="196">
        <v>0</v>
      </c>
      <c r="G205" s="197">
        <v>0</v>
      </c>
      <c r="H205" s="197"/>
      <c r="I205" s="194">
        <v>0</v>
      </c>
      <c r="J205" s="194"/>
      <c r="K205" s="54" t="s">
        <v>251</v>
      </c>
      <c r="L205" s="15" t="s">
        <v>206</v>
      </c>
    </row>
    <row r="206" spans="1:13" ht="12.95" customHeight="1" x14ac:dyDescent="0.2">
      <c r="A206" s="87" t="s">
        <v>138</v>
      </c>
      <c r="B206" s="87"/>
      <c r="C206" s="124">
        <v>173681</v>
      </c>
      <c r="D206" s="124"/>
      <c r="E206" s="132">
        <v>0</v>
      </c>
      <c r="F206" s="133">
        <v>0</v>
      </c>
      <c r="G206" s="127">
        <v>286000</v>
      </c>
      <c r="H206" s="127"/>
      <c r="I206" s="131">
        <v>0</v>
      </c>
      <c r="J206" s="131"/>
      <c r="K206" s="52">
        <v>175000</v>
      </c>
      <c r="L206" s="12" t="s">
        <v>206</v>
      </c>
    </row>
    <row r="207" spans="1:13" ht="12.95" customHeight="1" thickBot="1" x14ac:dyDescent="0.25">
      <c r="A207" s="39">
        <v>519.83100000000002</v>
      </c>
      <c r="B207" s="130" t="s">
        <v>320</v>
      </c>
      <c r="C207" s="125"/>
      <c r="D207" s="125"/>
      <c r="E207" s="132"/>
      <c r="F207" s="133"/>
      <c r="G207" s="126"/>
      <c r="H207" s="126"/>
      <c r="I207" s="132"/>
      <c r="J207" s="132"/>
      <c r="K207" s="68">
        <v>2300000</v>
      </c>
      <c r="L207" s="12"/>
    </row>
    <row r="208" spans="1:13" ht="12.95" customHeight="1" x14ac:dyDescent="0.3">
      <c r="A208" s="85" t="s">
        <v>113</v>
      </c>
      <c r="B208" s="85"/>
      <c r="C208" s="124">
        <v>173681</v>
      </c>
      <c r="D208" s="124"/>
      <c r="E208" s="132">
        <v>0</v>
      </c>
      <c r="F208" s="133">
        <v>0</v>
      </c>
      <c r="G208" s="127">
        <v>286000</v>
      </c>
      <c r="H208" s="127"/>
      <c r="I208" s="131">
        <v>0</v>
      </c>
      <c r="J208" s="131"/>
      <c r="K208" s="40">
        <f>SUM(K206:K207)</f>
        <v>2475000</v>
      </c>
      <c r="L208" s="22"/>
    </row>
    <row r="209" spans="1:15" ht="12.95" customHeight="1" x14ac:dyDescent="0.3">
      <c r="A209" s="87" t="s">
        <v>265</v>
      </c>
      <c r="B209" s="87"/>
      <c r="C209" s="198"/>
      <c r="D209" s="198"/>
      <c r="E209" s="146"/>
      <c r="F209" s="146"/>
      <c r="G209" s="198"/>
      <c r="H209" s="198"/>
      <c r="I209" s="198"/>
      <c r="J209" s="198"/>
      <c r="K209" s="40"/>
      <c r="L209" s="22"/>
    </row>
    <row r="210" spans="1:15" ht="12.95" customHeight="1" x14ac:dyDescent="0.2">
      <c r="A210" s="87" t="s">
        <v>139</v>
      </c>
      <c r="B210" s="87"/>
      <c r="C210" s="131">
        <v>0</v>
      </c>
      <c r="D210" s="131"/>
      <c r="E210" s="135">
        <v>140897</v>
      </c>
      <c r="F210" s="126">
        <v>133296</v>
      </c>
      <c r="G210" s="127">
        <v>2375000</v>
      </c>
      <c r="H210" s="127"/>
      <c r="I210" s="134">
        <v>0</v>
      </c>
      <c r="J210" s="134"/>
      <c r="K210" s="42" t="s">
        <v>9</v>
      </c>
      <c r="L210" s="13" t="s">
        <v>9</v>
      </c>
    </row>
    <row r="211" spans="1:15" ht="12.95" customHeight="1" x14ac:dyDescent="0.2">
      <c r="A211" s="94" t="s">
        <v>140</v>
      </c>
      <c r="B211" s="94"/>
      <c r="C211" s="163">
        <v>0</v>
      </c>
      <c r="D211" s="163"/>
      <c r="E211" s="199">
        <v>140897</v>
      </c>
      <c r="F211" s="161">
        <v>133296</v>
      </c>
      <c r="G211" s="200">
        <v>2375000</v>
      </c>
      <c r="H211" s="200"/>
      <c r="I211" s="163">
        <v>0</v>
      </c>
      <c r="J211" s="163"/>
      <c r="K211" s="55"/>
      <c r="L211" s="23"/>
    </row>
    <row r="212" spans="1:15" ht="12.95" customHeight="1" x14ac:dyDescent="0.2">
      <c r="A212" s="109" t="s">
        <v>141</v>
      </c>
      <c r="B212" s="109"/>
      <c r="C212" s="201">
        <v>410342</v>
      </c>
      <c r="D212" s="201"/>
      <c r="E212" s="202">
        <v>393514</v>
      </c>
      <c r="F212" s="203">
        <v>439108</v>
      </c>
      <c r="G212" s="204">
        <v>2941950</v>
      </c>
      <c r="H212" s="204"/>
      <c r="I212" s="201">
        <v>231907</v>
      </c>
      <c r="J212" s="201"/>
      <c r="K212" s="56">
        <f>+K181+K200+K204+K208</f>
        <v>2793300</v>
      </c>
      <c r="L212" s="24"/>
    </row>
    <row r="213" spans="1:15" ht="12.95" customHeight="1" x14ac:dyDescent="0.2">
      <c r="A213" s="98" t="s">
        <v>231</v>
      </c>
      <c r="B213" s="99"/>
      <c r="C213" s="99"/>
      <c r="D213" s="99"/>
      <c r="E213" s="99"/>
      <c r="F213" s="99"/>
      <c r="G213" s="99"/>
      <c r="H213" s="99"/>
      <c r="I213" s="99"/>
      <c r="J213" s="99"/>
      <c r="K213" s="99"/>
      <c r="L213" s="99"/>
    </row>
    <row r="214" spans="1:15" ht="12.95" customHeight="1" x14ac:dyDescent="0.2">
      <c r="A214" s="80" t="s">
        <v>232</v>
      </c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</row>
    <row r="215" spans="1:15" ht="12.95" customHeight="1" x14ac:dyDescent="0.2">
      <c r="A215" s="82" t="s">
        <v>0</v>
      </c>
      <c r="B215" s="82"/>
      <c r="C215" s="82"/>
      <c r="D215" s="82"/>
      <c r="E215" s="112" t="s">
        <v>1</v>
      </c>
      <c r="F215" s="113" t="s">
        <v>2</v>
      </c>
      <c r="G215" s="114" t="s">
        <v>3</v>
      </c>
      <c r="H215" s="114"/>
      <c r="I215" s="115" t="s">
        <v>4</v>
      </c>
      <c r="J215" s="115"/>
      <c r="K215" s="31" t="s">
        <v>6</v>
      </c>
      <c r="L215" s="9" t="s">
        <v>6</v>
      </c>
    </row>
    <row r="216" spans="1:15" ht="12.95" customHeight="1" x14ac:dyDescent="0.2">
      <c r="A216" s="83" t="s">
        <v>7</v>
      </c>
      <c r="B216" s="83"/>
      <c r="C216" s="83"/>
      <c r="D216" s="83"/>
      <c r="E216" s="116" t="s">
        <v>7</v>
      </c>
      <c r="F216" s="117" t="s">
        <v>7</v>
      </c>
      <c r="G216" s="118" t="s">
        <v>8</v>
      </c>
      <c r="H216" s="118"/>
      <c r="I216" s="119" t="s">
        <v>7</v>
      </c>
      <c r="J216" s="119"/>
      <c r="K216" s="32" t="s">
        <v>8</v>
      </c>
      <c r="L216" s="10" t="s">
        <v>8</v>
      </c>
    </row>
    <row r="217" spans="1:15" ht="29.25" customHeight="1" x14ac:dyDescent="0.25">
      <c r="A217" s="33" t="s">
        <v>266</v>
      </c>
      <c r="B217" s="136" t="s">
        <v>75</v>
      </c>
      <c r="C217" s="120">
        <v>980055</v>
      </c>
      <c r="D217" s="120"/>
      <c r="E217" s="137">
        <v>1063776</v>
      </c>
      <c r="F217" s="122">
        <v>1072536</v>
      </c>
      <c r="G217" s="123">
        <v>1134961</v>
      </c>
      <c r="H217" s="123"/>
      <c r="I217" s="205">
        <v>862214</v>
      </c>
      <c r="J217" s="205"/>
      <c r="K217" s="41">
        <v>1258444</v>
      </c>
      <c r="L217" s="14" t="s">
        <v>206</v>
      </c>
    </row>
    <row r="218" spans="1:15" ht="12.95" customHeight="1" x14ac:dyDescent="0.2">
      <c r="A218" s="38">
        <v>521.10299999999995</v>
      </c>
      <c r="B218" s="130" t="s">
        <v>76</v>
      </c>
      <c r="C218" s="124">
        <v>79427</v>
      </c>
      <c r="D218" s="124"/>
      <c r="E218" s="125">
        <v>88096</v>
      </c>
      <c r="F218" s="126">
        <v>91957</v>
      </c>
      <c r="G218" s="127">
        <v>99837</v>
      </c>
      <c r="H218" s="127"/>
      <c r="I218" s="148">
        <v>72235</v>
      </c>
      <c r="J218" s="148"/>
      <c r="K218" s="31">
        <v>114196</v>
      </c>
      <c r="L218" s="12" t="s">
        <v>206</v>
      </c>
      <c r="O218" s="74">
        <f>+K217</f>
        <v>1258444</v>
      </c>
    </row>
    <row r="219" spans="1:15" ht="12.95" customHeight="1" x14ac:dyDescent="0.2">
      <c r="A219" s="38">
        <v>521.10400000000004</v>
      </c>
      <c r="B219" s="130" t="s">
        <v>77</v>
      </c>
      <c r="C219" s="124">
        <v>94282</v>
      </c>
      <c r="D219" s="124"/>
      <c r="E219" s="125">
        <v>151656</v>
      </c>
      <c r="F219" s="126">
        <v>179328</v>
      </c>
      <c r="G219" s="127">
        <v>192379</v>
      </c>
      <c r="H219" s="127"/>
      <c r="I219" s="153">
        <v>148507</v>
      </c>
      <c r="J219" s="153"/>
      <c r="K219" s="31">
        <v>221825</v>
      </c>
      <c r="L219" s="12" t="s">
        <v>206</v>
      </c>
      <c r="O219" s="74">
        <f>+K224</f>
        <v>85000</v>
      </c>
    </row>
    <row r="220" spans="1:15" ht="12.95" customHeight="1" x14ac:dyDescent="0.2">
      <c r="A220" s="38">
        <v>521.10500000000002</v>
      </c>
      <c r="B220" s="130" t="s">
        <v>78</v>
      </c>
      <c r="C220" s="124">
        <v>33741</v>
      </c>
      <c r="D220" s="124"/>
      <c r="E220" s="125">
        <v>38029</v>
      </c>
      <c r="F220" s="126">
        <v>46998</v>
      </c>
      <c r="G220" s="127">
        <v>38400</v>
      </c>
      <c r="H220" s="127"/>
      <c r="I220" s="148">
        <v>37852</v>
      </c>
      <c r="J220" s="148"/>
      <c r="K220" s="31">
        <v>40000</v>
      </c>
      <c r="L220" s="12" t="s">
        <v>206</v>
      </c>
      <c r="O220" s="74">
        <f>+K225</f>
        <v>35000</v>
      </c>
    </row>
    <row r="221" spans="1:15" ht="12.95" customHeight="1" x14ac:dyDescent="0.2">
      <c r="A221" s="38">
        <v>521.10699999999997</v>
      </c>
      <c r="B221" s="130" t="s">
        <v>80</v>
      </c>
      <c r="C221" s="124">
        <v>106611</v>
      </c>
      <c r="D221" s="124"/>
      <c r="E221" s="125">
        <v>115837</v>
      </c>
      <c r="F221" s="126">
        <v>113137</v>
      </c>
      <c r="G221" s="127">
        <v>167624</v>
      </c>
      <c r="H221" s="127"/>
      <c r="I221" s="148">
        <v>88212</v>
      </c>
      <c r="J221" s="148"/>
      <c r="K221" s="31">
        <v>125000</v>
      </c>
      <c r="L221" s="12" t="s">
        <v>206</v>
      </c>
      <c r="O221" s="74">
        <f>+K226</f>
        <v>35000</v>
      </c>
    </row>
    <row r="222" spans="1:15" ht="12.95" customHeight="1" x14ac:dyDescent="0.2">
      <c r="A222" s="38">
        <v>521.10900000000004</v>
      </c>
      <c r="B222" s="130" t="s">
        <v>81</v>
      </c>
      <c r="C222" s="131">
        <v>894</v>
      </c>
      <c r="D222" s="131"/>
      <c r="E222" s="125">
        <v>1752</v>
      </c>
      <c r="F222" s="126">
        <v>2992</v>
      </c>
      <c r="G222" s="127">
        <v>1800</v>
      </c>
      <c r="H222" s="127"/>
      <c r="I222" s="148">
        <v>1304</v>
      </c>
      <c r="J222" s="148"/>
      <c r="K222" s="31">
        <v>1800</v>
      </c>
      <c r="L222" s="12" t="s">
        <v>206</v>
      </c>
      <c r="O222" s="74">
        <f>+K227</f>
        <v>14000</v>
      </c>
    </row>
    <row r="223" spans="1:15" ht="12.95" customHeight="1" x14ac:dyDescent="0.2">
      <c r="A223" s="38">
        <v>521.11</v>
      </c>
      <c r="B223" s="130" t="s">
        <v>142</v>
      </c>
      <c r="C223" s="124">
        <v>12916</v>
      </c>
      <c r="D223" s="124"/>
      <c r="E223" s="125">
        <v>11338</v>
      </c>
      <c r="F223" s="126">
        <v>12657</v>
      </c>
      <c r="G223" s="127">
        <v>9500</v>
      </c>
      <c r="H223" s="127"/>
      <c r="I223" s="148">
        <v>8196</v>
      </c>
      <c r="J223" s="148"/>
      <c r="K223" s="31">
        <v>15000</v>
      </c>
      <c r="L223" s="12" t="s">
        <v>206</v>
      </c>
    </row>
    <row r="224" spans="1:15" ht="12.95" customHeight="1" x14ac:dyDescent="0.2">
      <c r="A224" s="38">
        <v>521.11099999999999</v>
      </c>
      <c r="B224" s="130" t="s">
        <v>233</v>
      </c>
      <c r="C224" s="124">
        <v>15904</v>
      </c>
      <c r="D224" s="124"/>
      <c r="E224" s="125">
        <v>38755</v>
      </c>
      <c r="F224" s="126">
        <v>61400</v>
      </c>
      <c r="G224" s="127">
        <v>45000</v>
      </c>
      <c r="H224" s="127"/>
      <c r="I224" s="148">
        <v>55673</v>
      </c>
      <c r="J224" s="148"/>
      <c r="K224" s="31">
        <v>85000</v>
      </c>
      <c r="L224" s="12" t="s">
        <v>206</v>
      </c>
      <c r="O224" s="74">
        <f>SUM(O218:O223)</f>
        <v>1427444</v>
      </c>
    </row>
    <row r="225" spans="1:15" ht="12.95" customHeight="1" x14ac:dyDescent="0.2">
      <c r="A225" s="38">
        <v>521.11199999999997</v>
      </c>
      <c r="B225" s="130" t="s">
        <v>143</v>
      </c>
      <c r="C225" s="124">
        <v>25466</v>
      </c>
      <c r="D225" s="124"/>
      <c r="E225" s="125">
        <v>32601</v>
      </c>
      <c r="F225" s="126">
        <v>32276</v>
      </c>
      <c r="G225" s="127">
        <v>30000</v>
      </c>
      <c r="H225" s="127"/>
      <c r="I225" s="148">
        <v>29141</v>
      </c>
      <c r="J225" s="148"/>
      <c r="K225" s="31">
        <v>35000</v>
      </c>
      <c r="L225" s="12" t="s">
        <v>206</v>
      </c>
    </row>
    <row r="226" spans="1:15" ht="12.95" customHeight="1" x14ac:dyDescent="0.2">
      <c r="A226" s="38">
        <v>521.11400000000003</v>
      </c>
      <c r="B226" s="130" t="s">
        <v>83</v>
      </c>
      <c r="C226" s="124">
        <v>25240</v>
      </c>
      <c r="D226" s="124"/>
      <c r="E226" s="125">
        <v>26582</v>
      </c>
      <c r="F226" s="126">
        <v>32397</v>
      </c>
      <c r="G226" s="127">
        <v>25000</v>
      </c>
      <c r="H226" s="127"/>
      <c r="I226" s="148">
        <v>36040</v>
      </c>
      <c r="J226" s="148"/>
      <c r="K226" s="31">
        <v>35000</v>
      </c>
      <c r="L226" s="12" t="s">
        <v>206</v>
      </c>
      <c r="N226" s="1" t="s">
        <v>328</v>
      </c>
      <c r="O226" s="74">
        <f>O224*0.08</f>
        <v>114195.52</v>
      </c>
    </row>
    <row r="227" spans="1:15" ht="12.95" customHeight="1" thickBot="1" x14ac:dyDescent="0.25">
      <c r="A227" s="38">
        <v>521.11500000000001</v>
      </c>
      <c r="B227" s="130" t="s">
        <v>144</v>
      </c>
      <c r="C227" s="124">
        <v>13269</v>
      </c>
      <c r="D227" s="124"/>
      <c r="E227" s="135">
        <v>12550</v>
      </c>
      <c r="F227" s="126">
        <v>13126</v>
      </c>
      <c r="G227" s="127">
        <v>13000</v>
      </c>
      <c r="H227" s="127"/>
      <c r="I227" s="206">
        <v>11059</v>
      </c>
      <c r="J227" s="206"/>
      <c r="K227" s="62">
        <v>14000</v>
      </c>
      <c r="L227" s="13" t="s">
        <v>9</v>
      </c>
    </row>
    <row r="228" spans="1:15" ht="12.95" customHeight="1" x14ac:dyDescent="0.25">
      <c r="A228" s="30" t="s">
        <v>18</v>
      </c>
      <c r="B228" s="130" t="s">
        <v>85</v>
      </c>
      <c r="C228" s="124">
        <v>1387805</v>
      </c>
      <c r="D228" s="124"/>
      <c r="E228" s="125">
        <v>1580971</v>
      </c>
      <c r="F228" s="126">
        <v>1658804</v>
      </c>
      <c r="G228" s="127">
        <v>1757501</v>
      </c>
      <c r="H228" s="127"/>
      <c r="I228" s="207">
        <v>1350432</v>
      </c>
      <c r="J228" s="207"/>
      <c r="K228" s="35">
        <f>SUM(K217:K227)</f>
        <v>1945265</v>
      </c>
      <c r="L228" s="22"/>
      <c r="N228" s="1" t="s">
        <v>329</v>
      </c>
      <c r="O228" s="74">
        <f>O224*0.1554</f>
        <v>221824.79760000002</v>
      </c>
    </row>
    <row r="229" spans="1:15" ht="12.95" customHeight="1" x14ac:dyDescent="0.2">
      <c r="A229" s="36" t="s">
        <v>257</v>
      </c>
      <c r="B229" s="129"/>
      <c r="C229" s="128"/>
      <c r="D229" s="128"/>
      <c r="E229" s="129"/>
      <c r="F229" s="129"/>
      <c r="G229" s="128"/>
      <c r="H229" s="128"/>
      <c r="I229" s="128"/>
      <c r="J229" s="128"/>
      <c r="K229" s="37"/>
      <c r="L229" s="21"/>
    </row>
    <row r="230" spans="1:15" ht="12.95" customHeight="1" x14ac:dyDescent="0.2">
      <c r="A230" s="38">
        <v>521.22</v>
      </c>
      <c r="B230" s="130" t="s">
        <v>114</v>
      </c>
      <c r="C230" s="124">
        <v>16008</v>
      </c>
      <c r="D230" s="124"/>
      <c r="E230" s="125">
        <v>14240</v>
      </c>
      <c r="F230" s="126">
        <v>7982</v>
      </c>
      <c r="G230" s="127">
        <v>10000</v>
      </c>
      <c r="H230" s="127"/>
      <c r="I230" s="148">
        <v>6265</v>
      </c>
      <c r="J230" s="148"/>
      <c r="K230" s="31">
        <v>12000</v>
      </c>
      <c r="L230" s="12" t="s">
        <v>206</v>
      </c>
    </row>
    <row r="231" spans="1:15" ht="12.95" customHeight="1" x14ac:dyDescent="0.2">
      <c r="A231" s="38">
        <v>521.22299999999996</v>
      </c>
      <c r="B231" s="130" t="s">
        <v>111</v>
      </c>
      <c r="C231" s="131">
        <v>0</v>
      </c>
      <c r="D231" s="131"/>
      <c r="E231" s="132">
        <v>10</v>
      </c>
      <c r="F231" s="133">
        <v>17</v>
      </c>
      <c r="G231" s="134">
        <v>200</v>
      </c>
      <c r="H231" s="134"/>
      <c r="I231" s="131">
        <v>1</v>
      </c>
      <c r="J231" s="131"/>
      <c r="K231" s="31">
        <v>200</v>
      </c>
      <c r="L231" s="12" t="s">
        <v>206</v>
      </c>
    </row>
    <row r="232" spans="1:15" ht="12.95" customHeight="1" thickBot="1" x14ac:dyDescent="0.25">
      <c r="A232" s="38">
        <v>521.22400000000005</v>
      </c>
      <c r="B232" s="130" t="s">
        <v>145</v>
      </c>
      <c r="C232" s="124">
        <v>4818</v>
      </c>
      <c r="D232" s="124"/>
      <c r="E232" s="132">
        <v>987</v>
      </c>
      <c r="F232" s="126">
        <v>3430</v>
      </c>
      <c r="G232" s="127">
        <v>2000</v>
      </c>
      <c r="H232" s="127"/>
      <c r="I232" s="131">
        <v>0</v>
      </c>
      <c r="J232" s="131"/>
      <c r="K232" s="62">
        <v>2000</v>
      </c>
      <c r="L232" s="12" t="s">
        <v>206</v>
      </c>
    </row>
    <row r="233" spans="1:15" ht="12.95" customHeight="1" x14ac:dyDescent="0.25">
      <c r="A233" s="30" t="s">
        <v>18</v>
      </c>
      <c r="B233" s="130" t="s">
        <v>116</v>
      </c>
      <c r="C233" s="124">
        <v>20826</v>
      </c>
      <c r="D233" s="124"/>
      <c r="E233" s="125">
        <v>15237</v>
      </c>
      <c r="F233" s="126">
        <v>11429</v>
      </c>
      <c r="G233" s="127">
        <v>12200</v>
      </c>
      <c r="H233" s="127"/>
      <c r="I233" s="148">
        <v>6266</v>
      </c>
      <c r="J233" s="148"/>
      <c r="K233" s="35">
        <f>SUM(K230:K232)</f>
        <v>14200</v>
      </c>
      <c r="L233" s="22"/>
    </row>
    <row r="234" spans="1:15" ht="12.95" customHeight="1" x14ac:dyDescent="0.2">
      <c r="A234" s="96" t="s">
        <v>209</v>
      </c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1" t="s">
        <v>222</v>
      </c>
    </row>
    <row r="235" spans="1:15" ht="12.95" customHeight="1" x14ac:dyDescent="0.25">
      <c r="A235" s="38">
        <v>521.33500000000004</v>
      </c>
      <c r="B235" s="130" t="s">
        <v>89</v>
      </c>
      <c r="C235" s="124">
        <v>2989</v>
      </c>
      <c r="D235" s="124"/>
      <c r="E235" s="125">
        <v>7901</v>
      </c>
      <c r="F235" s="126">
        <v>6605</v>
      </c>
      <c r="G235" s="127">
        <v>2000</v>
      </c>
      <c r="H235" s="127"/>
      <c r="I235" s="146"/>
      <c r="J235" s="125">
        <v>1744</v>
      </c>
      <c r="K235" s="31">
        <v>2500</v>
      </c>
      <c r="L235" s="12" t="s">
        <v>206</v>
      </c>
    </row>
    <row r="236" spans="1:15" ht="12.95" customHeight="1" x14ac:dyDescent="0.25">
      <c r="A236" s="38">
        <v>521.33799999999997</v>
      </c>
      <c r="B236" s="130" t="s">
        <v>146</v>
      </c>
      <c r="C236" s="124">
        <v>10734</v>
      </c>
      <c r="D236" s="124"/>
      <c r="E236" s="125">
        <v>22757</v>
      </c>
      <c r="F236" s="126">
        <v>22531</v>
      </c>
      <c r="G236" s="127">
        <v>20000</v>
      </c>
      <c r="H236" s="127"/>
      <c r="I236" s="146"/>
      <c r="J236" s="125">
        <v>8949</v>
      </c>
      <c r="K236" s="31">
        <v>10000</v>
      </c>
      <c r="L236" s="12" t="s">
        <v>206</v>
      </c>
    </row>
    <row r="237" spans="1:15" ht="12.95" customHeight="1" x14ac:dyDescent="0.25">
      <c r="A237" s="38">
        <v>521.34</v>
      </c>
      <c r="B237" s="130" t="s">
        <v>90</v>
      </c>
      <c r="C237" s="124">
        <v>35411</v>
      </c>
      <c r="D237" s="124"/>
      <c r="E237" s="125">
        <v>43114</v>
      </c>
      <c r="F237" s="126">
        <v>49196</v>
      </c>
      <c r="G237" s="127">
        <v>34000</v>
      </c>
      <c r="H237" s="127"/>
      <c r="I237" s="146"/>
      <c r="J237" s="125">
        <v>29109</v>
      </c>
      <c r="K237" s="31">
        <v>34000</v>
      </c>
      <c r="L237" s="12" t="s">
        <v>206</v>
      </c>
    </row>
    <row r="238" spans="1:15" ht="12.95" customHeight="1" x14ac:dyDescent="0.25">
      <c r="A238" s="38">
        <v>521.34299999999996</v>
      </c>
      <c r="B238" s="130" t="s">
        <v>92</v>
      </c>
      <c r="C238" s="131">
        <v>509</v>
      </c>
      <c r="D238" s="131"/>
      <c r="E238" s="132">
        <v>372</v>
      </c>
      <c r="F238" s="133">
        <v>0</v>
      </c>
      <c r="G238" s="134">
        <v>0</v>
      </c>
      <c r="H238" s="134"/>
      <c r="I238" s="146"/>
      <c r="J238" s="132">
        <v>0</v>
      </c>
      <c r="K238" s="31">
        <v>1000</v>
      </c>
      <c r="L238" s="12" t="s">
        <v>206</v>
      </c>
    </row>
    <row r="239" spans="1:15" ht="12.95" customHeight="1" x14ac:dyDescent="0.25">
      <c r="A239" s="38">
        <v>521.34400000000005</v>
      </c>
      <c r="B239" s="130" t="s">
        <v>311</v>
      </c>
      <c r="C239" s="132"/>
      <c r="D239" s="132"/>
      <c r="E239" s="132"/>
      <c r="F239" s="133"/>
      <c r="G239" s="133"/>
      <c r="H239" s="133"/>
      <c r="I239" s="146"/>
      <c r="J239" s="132"/>
      <c r="K239" s="31">
        <v>10000</v>
      </c>
      <c r="L239" s="12"/>
    </row>
    <row r="240" spans="1:15" ht="12.95" customHeight="1" x14ac:dyDescent="0.25">
      <c r="A240" s="38">
        <v>521.34500000000003</v>
      </c>
      <c r="B240" s="130" t="s">
        <v>129</v>
      </c>
      <c r="C240" s="124">
        <v>19399</v>
      </c>
      <c r="D240" s="124"/>
      <c r="E240" s="132">
        <v>471</v>
      </c>
      <c r="F240" s="126">
        <v>5053</v>
      </c>
      <c r="G240" s="127">
        <v>10000</v>
      </c>
      <c r="H240" s="127"/>
      <c r="I240" s="146"/>
      <c r="J240" s="125">
        <v>3375</v>
      </c>
      <c r="K240" s="31">
        <v>0</v>
      </c>
      <c r="L240" s="12" t="s">
        <v>206</v>
      </c>
    </row>
    <row r="241" spans="1:13" ht="12.95" customHeight="1" x14ac:dyDescent="0.25">
      <c r="A241" s="38">
        <v>521.34799999999996</v>
      </c>
      <c r="B241" s="130" t="s">
        <v>147</v>
      </c>
      <c r="C241" s="131">
        <v>132</v>
      </c>
      <c r="D241" s="131"/>
      <c r="E241" s="132">
        <v>275</v>
      </c>
      <c r="F241" s="133">
        <v>675</v>
      </c>
      <c r="G241" s="134">
        <v>0</v>
      </c>
      <c r="H241" s="134"/>
      <c r="I241" s="146"/>
      <c r="J241" s="132">
        <v>0</v>
      </c>
      <c r="K241" s="31">
        <v>500</v>
      </c>
      <c r="L241" s="12" t="s">
        <v>206</v>
      </c>
    </row>
    <row r="242" spans="1:13" ht="12.95" customHeight="1" x14ac:dyDescent="0.25">
      <c r="A242" s="38">
        <v>521.34900000000005</v>
      </c>
      <c r="B242" s="130" t="s">
        <v>148</v>
      </c>
      <c r="C242" s="124">
        <v>3018</v>
      </c>
      <c r="D242" s="124"/>
      <c r="E242" s="125">
        <v>2462</v>
      </c>
      <c r="F242" s="126">
        <v>3827</v>
      </c>
      <c r="G242" s="127">
        <v>5000</v>
      </c>
      <c r="H242" s="127"/>
      <c r="I242" s="146"/>
      <c r="J242" s="132">
        <v>616</v>
      </c>
      <c r="K242" s="31">
        <v>5000</v>
      </c>
      <c r="L242" s="12" t="s">
        <v>206</v>
      </c>
    </row>
    <row r="243" spans="1:13" ht="12.95" customHeight="1" x14ac:dyDescent="0.25">
      <c r="A243" s="38">
        <v>521.35</v>
      </c>
      <c r="B243" s="130" t="s">
        <v>94</v>
      </c>
      <c r="C243" s="131">
        <v>0</v>
      </c>
      <c r="D243" s="131"/>
      <c r="E243" s="132">
        <v>0</v>
      </c>
      <c r="F243" s="133">
        <v>0</v>
      </c>
      <c r="G243" s="134">
        <v>100</v>
      </c>
      <c r="H243" s="134"/>
      <c r="I243" s="146"/>
      <c r="J243" s="132">
        <v>0</v>
      </c>
      <c r="K243" s="31">
        <v>500</v>
      </c>
      <c r="L243" s="12" t="s">
        <v>206</v>
      </c>
    </row>
    <row r="244" spans="1:13" ht="12.95" customHeight="1" x14ac:dyDescent="0.25">
      <c r="A244" s="38">
        <v>521.351</v>
      </c>
      <c r="B244" s="130" t="s">
        <v>95</v>
      </c>
      <c r="C244" s="124">
        <v>7926</v>
      </c>
      <c r="D244" s="124"/>
      <c r="E244" s="125">
        <v>1917</v>
      </c>
      <c r="F244" s="126">
        <v>10869</v>
      </c>
      <c r="G244" s="134">
        <v>0</v>
      </c>
      <c r="H244" s="134"/>
      <c r="I244" s="146"/>
      <c r="J244" s="132">
        <v>329</v>
      </c>
      <c r="K244" s="31">
        <v>0</v>
      </c>
      <c r="L244" s="12" t="s">
        <v>206</v>
      </c>
      <c r="M244" s="1" t="s">
        <v>331</v>
      </c>
    </row>
    <row r="245" spans="1:13" ht="12.95" customHeight="1" x14ac:dyDescent="0.25">
      <c r="A245" s="38">
        <v>521.35199999999998</v>
      </c>
      <c r="B245" s="130" t="s">
        <v>96</v>
      </c>
      <c r="C245" s="131">
        <v>51</v>
      </c>
      <c r="D245" s="131"/>
      <c r="E245" s="132">
        <v>0</v>
      </c>
      <c r="F245" s="133">
        <v>277</v>
      </c>
      <c r="G245" s="134">
        <v>0</v>
      </c>
      <c r="H245" s="134"/>
      <c r="I245" s="146"/>
      <c r="J245" s="132">
        <v>0</v>
      </c>
      <c r="K245" s="31">
        <v>250</v>
      </c>
      <c r="L245" s="12" t="s">
        <v>206</v>
      </c>
    </row>
    <row r="246" spans="1:13" ht="12.95" customHeight="1" x14ac:dyDescent="0.2">
      <c r="A246" s="38">
        <v>521.35299999999995</v>
      </c>
      <c r="B246" s="130" t="s">
        <v>97</v>
      </c>
      <c r="C246" s="124">
        <v>4029</v>
      </c>
      <c r="D246" s="124"/>
      <c r="E246" s="132">
        <v>50</v>
      </c>
      <c r="F246" s="126">
        <v>2000</v>
      </c>
      <c r="G246" s="134">
        <v>0</v>
      </c>
      <c r="H246" s="134"/>
      <c r="I246" s="208" t="s">
        <v>52</v>
      </c>
      <c r="J246" s="113" t="s">
        <v>149</v>
      </c>
      <c r="K246" s="31">
        <v>1000</v>
      </c>
      <c r="L246" s="12" t="s">
        <v>206</v>
      </c>
    </row>
    <row r="247" spans="1:13" ht="12.95" customHeight="1" x14ac:dyDescent="0.25">
      <c r="A247" s="38">
        <v>521.35699999999997</v>
      </c>
      <c r="B247" s="130" t="s">
        <v>99</v>
      </c>
      <c r="C247" s="131">
        <v>0</v>
      </c>
      <c r="D247" s="131"/>
      <c r="E247" s="132">
        <v>0</v>
      </c>
      <c r="F247" s="133">
        <v>0</v>
      </c>
      <c r="G247" s="134">
        <v>0</v>
      </c>
      <c r="H247" s="134"/>
      <c r="I247" s="146"/>
      <c r="J247" s="132">
        <v>0</v>
      </c>
      <c r="K247" s="31" t="s">
        <v>251</v>
      </c>
      <c r="L247" s="12" t="s">
        <v>206</v>
      </c>
    </row>
    <row r="248" spans="1:13" ht="12.95" customHeight="1" x14ac:dyDescent="0.25">
      <c r="A248" s="38">
        <v>521.36099999999999</v>
      </c>
      <c r="B248" s="130" t="s">
        <v>150</v>
      </c>
      <c r="C248" s="131">
        <v>935</v>
      </c>
      <c r="D248" s="131"/>
      <c r="E248" s="125">
        <v>1281</v>
      </c>
      <c r="F248" s="126">
        <v>1890</v>
      </c>
      <c r="G248" s="127">
        <v>2000</v>
      </c>
      <c r="H248" s="127"/>
      <c r="I248" s="146"/>
      <c r="J248" s="132">
        <v>687</v>
      </c>
      <c r="K248" s="31">
        <v>2000</v>
      </c>
      <c r="L248" s="12" t="s">
        <v>206</v>
      </c>
    </row>
    <row r="249" spans="1:13" ht="12.95" customHeight="1" x14ac:dyDescent="0.2">
      <c r="A249" s="38">
        <v>521.36199999999997</v>
      </c>
      <c r="B249" s="130" t="s">
        <v>151</v>
      </c>
      <c r="C249" s="131">
        <v>627</v>
      </c>
      <c r="D249" s="131"/>
      <c r="E249" s="125">
        <v>2324</v>
      </c>
      <c r="F249" s="126">
        <v>1525</v>
      </c>
      <c r="G249" s="127">
        <v>1000</v>
      </c>
      <c r="H249" s="127"/>
      <c r="I249" s="208" t="s">
        <v>52</v>
      </c>
      <c r="J249" s="113" t="s">
        <v>152</v>
      </c>
      <c r="K249" s="31">
        <v>1000</v>
      </c>
      <c r="L249" s="12" t="s">
        <v>206</v>
      </c>
    </row>
    <row r="250" spans="1:13" ht="12.95" customHeight="1" x14ac:dyDescent="0.25">
      <c r="A250" s="38">
        <v>521.36300000000006</v>
      </c>
      <c r="B250" s="130" t="s">
        <v>153</v>
      </c>
      <c r="C250" s="131">
        <v>0</v>
      </c>
      <c r="D250" s="131"/>
      <c r="E250" s="132">
        <v>0</v>
      </c>
      <c r="F250" s="133">
        <v>0</v>
      </c>
      <c r="G250" s="134">
        <v>0</v>
      </c>
      <c r="H250" s="134"/>
      <c r="I250" s="146"/>
      <c r="J250" s="132">
        <v>0</v>
      </c>
      <c r="K250" s="31" t="s">
        <v>251</v>
      </c>
      <c r="L250" s="12" t="s">
        <v>206</v>
      </c>
    </row>
    <row r="251" spans="1:13" ht="12.95" customHeight="1" x14ac:dyDescent="0.25">
      <c r="A251" s="38">
        <v>521.37400000000002</v>
      </c>
      <c r="B251" s="130" t="s">
        <v>308</v>
      </c>
      <c r="C251" s="132"/>
      <c r="D251" s="132"/>
      <c r="E251" s="132"/>
      <c r="F251" s="133"/>
      <c r="G251" s="133"/>
      <c r="H251" s="133"/>
      <c r="I251" s="146"/>
      <c r="J251" s="132"/>
      <c r="K251" s="31">
        <v>0</v>
      </c>
      <c r="L251" s="12"/>
      <c r="M251" s="1" t="s">
        <v>332</v>
      </c>
    </row>
    <row r="252" spans="1:13" ht="12.95" customHeight="1" x14ac:dyDescent="0.25">
      <c r="A252" s="38">
        <v>521.38400000000001</v>
      </c>
      <c r="B252" s="130" t="s">
        <v>154</v>
      </c>
      <c r="C252" s="124">
        <v>6019</v>
      </c>
      <c r="D252" s="124"/>
      <c r="E252" s="125">
        <v>5436</v>
      </c>
      <c r="F252" s="126">
        <v>4950</v>
      </c>
      <c r="G252" s="127">
        <v>5000</v>
      </c>
      <c r="H252" s="127"/>
      <c r="I252" s="146"/>
      <c r="J252" s="125">
        <v>4158</v>
      </c>
      <c r="K252" s="31">
        <v>0</v>
      </c>
      <c r="L252" s="12" t="s">
        <v>206</v>
      </c>
    </row>
    <row r="253" spans="1:13" ht="12.95" customHeight="1" x14ac:dyDescent="0.25">
      <c r="A253" s="38">
        <v>521.38499999999999</v>
      </c>
      <c r="B253" s="130" t="s">
        <v>155</v>
      </c>
      <c r="C253" s="131">
        <v>0</v>
      </c>
      <c r="D253" s="131"/>
      <c r="E253" s="132">
        <v>0</v>
      </c>
      <c r="F253" s="133">
        <v>0</v>
      </c>
      <c r="G253" s="134">
        <v>0</v>
      </c>
      <c r="H253" s="134"/>
      <c r="I253" s="146"/>
      <c r="J253" s="132">
        <v>0</v>
      </c>
      <c r="K253" s="31">
        <v>8500</v>
      </c>
      <c r="L253" s="12" t="s">
        <v>206</v>
      </c>
    </row>
    <row r="254" spans="1:13" ht="12.95" customHeight="1" thickBot="1" x14ac:dyDescent="0.3">
      <c r="A254" s="38">
        <v>521.39</v>
      </c>
      <c r="B254" s="130" t="s">
        <v>156</v>
      </c>
      <c r="C254" s="132"/>
      <c r="D254" s="132"/>
      <c r="E254" s="132"/>
      <c r="F254" s="133"/>
      <c r="G254" s="133"/>
      <c r="H254" s="133"/>
      <c r="I254" s="146"/>
      <c r="J254" s="132"/>
      <c r="K254" s="62">
        <v>0</v>
      </c>
      <c r="L254" s="12"/>
    </row>
    <row r="255" spans="1:13" ht="12.95" customHeight="1" x14ac:dyDescent="0.25">
      <c r="A255" s="38"/>
      <c r="B255" s="130"/>
      <c r="C255" s="132"/>
      <c r="D255" s="132"/>
      <c r="E255" s="132"/>
      <c r="F255" s="133"/>
      <c r="G255" s="133"/>
      <c r="H255" s="133"/>
      <c r="I255" s="146"/>
      <c r="J255" s="132"/>
      <c r="K255" s="31"/>
      <c r="L255" s="12"/>
    </row>
    <row r="256" spans="1:13" ht="12.95" customHeight="1" x14ac:dyDescent="0.3">
      <c r="A256" s="30" t="s">
        <v>18</v>
      </c>
      <c r="B256" s="130" t="s">
        <v>112</v>
      </c>
      <c r="C256" s="124">
        <v>91777</v>
      </c>
      <c r="D256" s="124"/>
      <c r="E256" s="125">
        <v>88360</v>
      </c>
      <c r="F256" s="126">
        <v>109397</v>
      </c>
      <c r="G256" s="127">
        <v>81600</v>
      </c>
      <c r="H256" s="127"/>
      <c r="I256" s="148">
        <v>47902</v>
      </c>
      <c r="J256" s="148"/>
      <c r="K256" s="209">
        <f>SUM(K235:K254)</f>
        <v>76250</v>
      </c>
      <c r="L256" s="22"/>
    </row>
    <row r="257" spans="1:15" ht="12.75" hidden="1" customHeight="1" x14ac:dyDescent="0.2">
      <c r="A257" s="88" t="s">
        <v>242</v>
      </c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</row>
    <row r="258" spans="1:15" ht="15" customHeight="1" x14ac:dyDescent="0.2">
      <c r="A258" s="88" t="s">
        <v>243</v>
      </c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</row>
    <row r="259" spans="1:15" ht="27" customHeight="1" x14ac:dyDescent="0.2">
      <c r="A259" s="93"/>
      <c r="B259" s="93"/>
      <c r="C259" s="210" t="s">
        <v>267</v>
      </c>
      <c r="D259" s="210"/>
      <c r="E259" s="211" t="s">
        <v>268</v>
      </c>
      <c r="F259" s="211" t="s">
        <v>269</v>
      </c>
      <c r="G259" s="119" t="s">
        <v>101</v>
      </c>
      <c r="H259" s="119"/>
      <c r="I259" s="119" t="s">
        <v>102</v>
      </c>
      <c r="J259" s="119"/>
      <c r="K259" s="57" t="s">
        <v>246</v>
      </c>
      <c r="L259" s="10" t="s">
        <v>103</v>
      </c>
    </row>
    <row r="260" spans="1:15" ht="12.95" customHeight="1" x14ac:dyDescent="0.2">
      <c r="A260" s="95" t="s">
        <v>270</v>
      </c>
      <c r="B260" s="95"/>
      <c r="C260" s="144"/>
      <c r="D260" s="144"/>
      <c r="E260" s="145"/>
      <c r="F260" s="145"/>
      <c r="G260" s="144"/>
      <c r="H260" s="144"/>
      <c r="I260" s="144"/>
      <c r="J260" s="144"/>
      <c r="K260" s="45"/>
      <c r="L260" s="24"/>
    </row>
    <row r="261" spans="1:15" ht="12.95" customHeight="1" x14ac:dyDescent="0.2">
      <c r="A261" s="87" t="s">
        <v>157</v>
      </c>
      <c r="B261" s="87"/>
      <c r="C261" s="131">
        <v>0</v>
      </c>
      <c r="D261" s="131"/>
      <c r="E261" s="132">
        <v>0</v>
      </c>
      <c r="F261" s="133">
        <v>0</v>
      </c>
      <c r="G261" s="134">
        <v>0</v>
      </c>
      <c r="H261" s="134"/>
      <c r="I261" s="131">
        <v>0</v>
      </c>
      <c r="J261" s="131"/>
      <c r="K261" s="31" t="s">
        <v>251</v>
      </c>
      <c r="L261" s="12" t="s">
        <v>206</v>
      </c>
    </row>
    <row r="262" spans="1:15" ht="12.95" customHeight="1" thickBot="1" x14ac:dyDescent="0.25">
      <c r="A262" s="87" t="s">
        <v>158</v>
      </c>
      <c r="B262" s="87"/>
      <c r="C262" s="131">
        <v>0</v>
      </c>
      <c r="D262" s="131"/>
      <c r="E262" s="132">
        <v>0</v>
      </c>
      <c r="F262" s="133">
        <v>0</v>
      </c>
      <c r="G262" s="134">
        <v>0</v>
      </c>
      <c r="H262" s="134"/>
      <c r="I262" s="131">
        <v>0</v>
      </c>
      <c r="J262" s="131"/>
      <c r="K262" s="62">
        <v>0</v>
      </c>
      <c r="L262" s="12" t="s">
        <v>206</v>
      </c>
    </row>
    <row r="263" spans="1:15" ht="12.95" customHeight="1" x14ac:dyDescent="0.2">
      <c r="A263" s="94" t="s">
        <v>113</v>
      </c>
      <c r="B263" s="94"/>
      <c r="C263" s="163">
        <v>0</v>
      </c>
      <c r="D263" s="163"/>
      <c r="E263" s="181">
        <v>0</v>
      </c>
      <c r="F263" s="182">
        <v>0</v>
      </c>
      <c r="G263" s="183">
        <v>0</v>
      </c>
      <c r="H263" s="183"/>
      <c r="I263" s="163">
        <v>0</v>
      </c>
      <c r="J263" s="163"/>
      <c r="K263" s="47">
        <f>SUM(K262:K262)</f>
        <v>0</v>
      </c>
      <c r="L263" s="23"/>
    </row>
    <row r="264" spans="1:15" ht="12.95" customHeight="1" x14ac:dyDescent="0.2">
      <c r="A264" s="29"/>
      <c r="B264" s="112"/>
      <c r="C264" s="132"/>
      <c r="D264" s="132"/>
      <c r="E264" s="132"/>
      <c r="F264" s="133"/>
      <c r="G264" s="133"/>
      <c r="H264" s="133"/>
      <c r="I264" s="132"/>
      <c r="J264" s="132"/>
      <c r="K264" s="59"/>
      <c r="L264" s="21"/>
    </row>
    <row r="265" spans="1:15" ht="12.95" customHeight="1" x14ac:dyDescent="0.2">
      <c r="A265" s="95" t="s">
        <v>159</v>
      </c>
      <c r="B265" s="95"/>
      <c r="C265" s="201">
        <v>1500408</v>
      </c>
      <c r="D265" s="201"/>
      <c r="E265" s="202">
        <v>1684567</v>
      </c>
      <c r="F265" s="203">
        <v>1779630</v>
      </c>
      <c r="G265" s="204">
        <v>1851301</v>
      </c>
      <c r="H265" s="204"/>
      <c r="I265" s="201">
        <v>1404601</v>
      </c>
      <c r="J265" s="201"/>
      <c r="K265" s="56">
        <f>+K256+K233+K228</f>
        <v>2035715</v>
      </c>
      <c r="L265" s="24"/>
    </row>
    <row r="266" spans="1:15" ht="12.95" customHeight="1" x14ac:dyDescent="0.2">
      <c r="A266" s="98" t="s">
        <v>234</v>
      </c>
      <c r="B266" s="99"/>
      <c r="C266" s="99"/>
      <c r="D266" s="99"/>
      <c r="E266" s="99"/>
      <c r="F266" s="99"/>
      <c r="G266" s="99"/>
      <c r="H266" s="99"/>
      <c r="I266" s="99"/>
      <c r="J266" s="99"/>
      <c r="K266" s="99"/>
      <c r="L266" s="99"/>
    </row>
    <row r="267" spans="1:15" ht="12.95" customHeight="1" x14ac:dyDescent="0.2">
      <c r="A267" s="80" t="s">
        <v>279</v>
      </c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</row>
    <row r="268" spans="1:15" ht="12.95" customHeight="1" x14ac:dyDescent="0.2">
      <c r="A268" s="82" t="s">
        <v>0</v>
      </c>
      <c r="B268" s="82"/>
      <c r="C268" s="82"/>
      <c r="D268" s="82"/>
      <c r="E268" s="112" t="s">
        <v>1</v>
      </c>
      <c r="F268" s="113" t="s">
        <v>2</v>
      </c>
      <c r="G268" s="114" t="s">
        <v>3</v>
      </c>
      <c r="H268" s="114"/>
      <c r="I268" s="115" t="s">
        <v>4</v>
      </c>
      <c r="J268" s="115"/>
      <c r="K268" s="31" t="s">
        <v>6</v>
      </c>
      <c r="L268" s="9" t="s">
        <v>6</v>
      </c>
    </row>
    <row r="269" spans="1:15" ht="12.95" customHeight="1" x14ac:dyDescent="0.2">
      <c r="A269" s="83" t="s">
        <v>7</v>
      </c>
      <c r="B269" s="83"/>
      <c r="C269" s="83"/>
      <c r="D269" s="83"/>
      <c r="E269" s="116" t="s">
        <v>7</v>
      </c>
      <c r="F269" s="117" t="s">
        <v>7</v>
      </c>
      <c r="G269" s="118" t="s">
        <v>8</v>
      </c>
      <c r="H269" s="118"/>
      <c r="I269" s="119" t="s">
        <v>7</v>
      </c>
      <c r="J269" s="119"/>
      <c r="K269" s="32" t="s">
        <v>8</v>
      </c>
      <c r="L269" s="10" t="s">
        <v>8</v>
      </c>
    </row>
    <row r="270" spans="1:15" ht="33" customHeight="1" x14ac:dyDescent="0.25">
      <c r="A270" s="33" t="s">
        <v>271</v>
      </c>
      <c r="B270" s="136" t="s">
        <v>75</v>
      </c>
      <c r="C270" s="120">
        <v>657434</v>
      </c>
      <c r="D270" s="120"/>
      <c r="E270" s="137">
        <v>794973</v>
      </c>
      <c r="F270" s="122">
        <v>813846</v>
      </c>
      <c r="G270" s="123">
        <v>875953</v>
      </c>
      <c r="H270" s="123"/>
      <c r="I270" s="120">
        <v>712605</v>
      </c>
      <c r="J270" s="120"/>
      <c r="K270" s="41">
        <v>1041907</v>
      </c>
      <c r="L270" s="14" t="s">
        <v>206</v>
      </c>
      <c r="O270" s="75">
        <f>+K270</f>
        <v>1041907</v>
      </c>
    </row>
    <row r="271" spans="1:15" ht="12.95" customHeight="1" x14ac:dyDescent="0.2">
      <c r="A271" s="38">
        <v>522.10299999999995</v>
      </c>
      <c r="B271" s="130" t="s">
        <v>76</v>
      </c>
      <c r="C271" s="124">
        <v>65194</v>
      </c>
      <c r="D271" s="124"/>
      <c r="E271" s="125">
        <v>75472</v>
      </c>
      <c r="F271" s="126">
        <v>76129</v>
      </c>
      <c r="G271" s="127">
        <v>84076</v>
      </c>
      <c r="H271" s="127"/>
      <c r="I271" s="124">
        <v>64823</v>
      </c>
      <c r="J271" s="124"/>
      <c r="K271" s="31">
        <f>+O278+0.44</f>
        <v>98553</v>
      </c>
      <c r="L271" s="12" t="s">
        <v>206</v>
      </c>
      <c r="O271" s="74">
        <f>+K278</f>
        <v>130000</v>
      </c>
    </row>
    <row r="272" spans="1:15" ht="12.95" customHeight="1" x14ac:dyDescent="0.2">
      <c r="A272" s="38">
        <v>522.10400000000004</v>
      </c>
      <c r="B272" s="130" t="s">
        <v>77</v>
      </c>
      <c r="C272" s="124">
        <v>78515</v>
      </c>
      <c r="D272" s="124"/>
      <c r="E272" s="125">
        <v>131756</v>
      </c>
      <c r="F272" s="126">
        <v>145747</v>
      </c>
      <c r="G272" s="127">
        <v>158656</v>
      </c>
      <c r="H272" s="127"/>
      <c r="I272" s="124">
        <v>123919</v>
      </c>
      <c r="J272" s="124"/>
      <c r="K272" s="31">
        <v>191438</v>
      </c>
      <c r="L272" s="12" t="s">
        <v>206</v>
      </c>
      <c r="O272" s="74">
        <f>+K279</f>
        <v>45000</v>
      </c>
    </row>
    <row r="273" spans="1:15" ht="12.95" customHeight="1" x14ac:dyDescent="0.2">
      <c r="A273" s="38">
        <v>522.10500000000002</v>
      </c>
      <c r="B273" s="130" t="s">
        <v>78</v>
      </c>
      <c r="C273" s="124">
        <v>27664</v>
      </c>
      <c r="D273" s="124"/>
      <c r="E273" s="125">
        <v>33246</v>
      </c>
      <c r="F273" s="126">
        <v>41084</v>
      </c>
      <c r="G273" s="127">
        <v>37400</v>
      </c>
      <c r="H273" s="127"/>
      <c r="I273" s="124">
        <v>33190</v>
      </c>
      <c r="J273" s="124"/>
      <c r="K273" s="31">
        <v>40000</v>
      </c>
      <c r="L273" s="12" t="s">
        <v>206</v>
      </c>
      <c r="O273" s="74">
        <f>+K280</f>
        <v>15000</v>
      </c>
    </row>
    <row r="274" spans="1:15" ht="12.95" customHeight="1" x14ac:dyDescent="0.2">
      <c r="A274" s="38">
        <v>522.10699999999997</v>
      </c>
      <c r="B274" s="130" t="s">
        <v>80</v>
      </c>
      <c r="C274" s="124">
        <v>88856</v>
      </c>
      <c r="D274" s="124"/>
      <c r="E274" s="125">
        <v>89151</v>
      </c>
      <c r="F274" s="126">
        <v>86142</v>
      </c>
      <c r="G274" s="127">
        <v>113517</v>
      </c>
      <c r="H274" s="127"/>
      <c r="I274" s="124">
        <v>65970</v>
      </c>
      <c r="J274" s="124"/>
      <c r="K274" s="31">
        <v>90000</v>
      </c>
      <c r="L274" s="12" t="s">
        <v>206</v>
      </c>
    </row>
    <row r="275" spans="1:15" ht="12.95" customHeight="1" x14ac:dyDescent="0.2">
      <c r="A275" s="38">
        <v>522.10900000000004</v>
      </c>
      <c r="B275" s="130" t="s">
        <v>81</v>
      </c>
      <c r="C275" s="131">
        <v>77</v>
      </c>
      <c r="D275" s="131"/>
      <c r="E275" s="132">
        <v>0</v>
      </c>
      <c r="F275" s="126">
        <v>2724</v>
      </c>
      <c r="G275" s="127">
        <v>3600</v>
      </c>
      <c r="H275" s="127"/>
      <c r="I275" s="131">
        <v>170</v>
      </c>
      <c r="J275" s="131"/>
      <c r="K275" s="31">
        <v>9700</v>
      </c>
      <c r="L275" s="12" t="s">
        <v>206</v>
      </c>
      <c r="O275" s="74">
        <f>SUM(O270:O274)</f>
        <v>1231907</v>
      </c>
    </row>
    <row r="276" spans="1:15" ht="12.95" customHeight="1" x14ac:dyDescent="0.2">
      <c r="A276" s="38">
        <v>522.11</v>
      </c>
      <c r="B276" s="130" t="s">
        <v>142</v>
      </c>
      <c r="C276" s="124">
        <v>17371</v>
      </c>
      <c r="D276" s="124"/>
      <c r="E276" s="125">
        <v>7059</v>
      </c>
      <c r="F276" s="126">
        <v>7649</v>
      </c>
      <c r="G276" s="127">
        <v>9000</v>
      </c>
      <c r="H276" s="127"/>
      <c r="I276" s="124">
        <v>7451</v>
      </c>
      <c r="J276" s="124"/>
      <c r="K276" s="31">
        <v>9000</v>
      </c>
      <c r="L276" s="12" t="s">
        <v>206</v>
      </c>
    </row>
    <row r="277" spans="1:15" ht="12.95" customHeight="1" x14ac:dyDescent="0.2">
      <c r="A277" s="38">
        <v>522.11099999999999</v>
      </c>
      <c r="B277" s="130" t="s">
        <v>160</v>
      </c>
      <c r="C277" s="131">
        <v>0</v>
      </c>
      <c r="D277" s="131"/>
      <c r="E277" s="125">
        <v>12013</v>
      </c>
      <c r="F277" s="126">
        <v>31837</v>
      </c>
      <c r="G277" s="127">
        <v>15000</v>
      </c>
      <c r="H277" s="127"/>
      <c r="I277" s="124">
        <v>13623</v>
      </c>
      <c r="J277" s="124"/>
      <c r="K277" s="31">
        <v>15000</v>
      </c>
      <c r="L277" s="12" t="s">
        <v>206</v>
      </c>
    </row>
    <row r="278" spans="1:15" ht="12.95" customHeight="1" x14ac:dyDescent="0.2">
      <c r="A278" s="38">
        <v>522.11199999999997</v>
      </c>
      <c r="B278" s="130" t="s">
        <v>161</v>
      </c>
      <c r="C278" s="124">
        <v>168894</v>
      </c>
      <c r="D278" s="124"/>
      <c r="E278" s="125">
        <v>172515</v>
      </c>
      <c r="F278" s="126">
        <v>158038</v>
      </c>
      <c r="G278" s="127">
        <v>130000</v>
      </c>
      <c r="H278" s="127"/>
      <c r="I278" s="124">
        <v>123839</v>
      </c>
      <c r="J278" s="124"/>
      <c r="K278" s="31">
        <v>130000</v>
      </c>
      <c r="L278" s="12" t="s">
        <v>206</v>
      </c>
      <c r="N278" s="1" t="s">
        <v>333</v>
      </c>
      <c r="O278" s="74">
        <f>O275*0.08</f>
        <v>98552.56</v>
      </c>
    </row>
    <row r="279" spans="1:15" ht="12.95" customHeight="1" x14ac:dyDescent="0.2">
      <c r="A279" s="38">
        <v>522.11400000000003</v>
      </c>
      <c r="B279" s="130" t="s">
        <v>83</v>
      </c>
      <c r="C279" s="124">
        <v>20194</v>
      </c>
      <c r="D279" s="124"/>
      <c r="E279" s="125">
        <v>19824</v>
      </c>
      <c r="F279" s="126">
        <v>25690</v>
      </c>
      <c r="G279" s="127">
        <v>45000</v>
      </c>
      <c r="H279" s="127"/>
      <c r="I279" s="124">
        <v>40544</v>
      </c>
      <c r="J279" s="124"/>
      <c r="K279" s="31">
        <v>45000</v>
      </c>
      <c r="L279" s="12" t="s">
        <v>206</v>
      </c>
    </row>
    <row r="280" spans="1:15" ht="12.95" customHeight="1" thickBot="1" x14ac:dyDescent="0.25">
      <c r="A280" s="38">
        <v>522.11500000000001</v>
      </c>
      <c r="B280" s="130" t="s">
        <v>84</v>
      </c>
      <c r="C280" s="124">
        <v>19062</v>
      </c>
      <c r="D280" s="124"/>
      <c r="E280" s="135">
        <v>17838</v>
      </c>
      <c r="F280" s="126">
        <v>9531</v>
      </c>
      <c r="G280" s="127">
        <v>15000</v>
      </c>
      <c r="H280" s="127"/>
      <c r="I280" s="127">
        <v>6129</v>
      </c>
      <c r="J280" s="127"/>
      <c r="K280" s="62">
        <v>15000</v>
      </c>
      <c r="L280" s="13" t="s">
        <v>9</v>
      </c>
      <c r="N280" s="1" t="s">
        <v>329</v>
      </c>
      <c r="O280" s="74">
        <f>+O275</f>
        <v>1231907</v>
      </c>
    </row>
    <row r="281" spans="1:15" ht="12.95" customHeight="1" x14ac:dyDescent="0.3">
      <c r="A281" s="30" t="s">
        <v>18</v>
      </c>
      <c r="B281" s="130" t="s">
        <v>85</v>
      </c>
      <c r="C281" s="124">
        <v>1143260</v>
      </c>
      <c r="D281" s="124"/>
      <c r="E281" s="125">
        <v>1353848</v>
      </c>
      <c r="F281" s="126">
        <v>1398417</v>
      </c>
      <c r="G281" s="127">
        <v>1487202</v>
      </c>
      <c r="H281" s="127"/>
      <c r="I281" s="124">
        <v>1192265</v>
      </c>
      <c r="J281" s="124"/>
      <c r="K281" s="40">
        <f>SUM(K270:K280)</f>
        <v>1685598</v>
      </c>
      <c r="L281" s="22"/>
      <c r="O281" s="74" t="s">
        <v>222</v>
      </c>
    </row>
    <row r="282" spans="1:15" ht="12.95" customHeight="1" x14ac:dyDescent="0.3">
      <c r="A282" s="53" t="s">
        <v>272</v>
      </c>
      <c r="B282" s="130"/>
      <c r="C282" s="125"/>
      <c r="D282" s="125"/>
      <c r="E282" s="125"/>
      <c r="F282" s="126"/>
      <c r="G282" s="126"/>
      <c r="H282" s="126"/>
      <c r="I282" s="125"/>
      <c r="J282" s="125"/>
      <c r="K282" s="40"/>
      <c r="L282" s="22"/>
    </row>
    <row r="283" spans="1:15" ht="12.95" customHeight="1" x14ac:dyDescent="0.25">
      <c r="A283" s="1"/>
      <c r="B283" s="136" t="s">
        <v>114</v>
      </c>
      <c r="C283" s="120">
        <v>13259</v>
      </c>
      <c r="D283" s="120"/>
      <c r="E283" s="137">
        <v>16383</v>
      </c>
      <c r="F283" s="122">
        <v>54545</v>
      </c>
      <c r="G283" s="123">
        <v>30000</v>
      </c>
      <c r="H283" s="123"/>
      <c r="I283" s="120">
        <v>16994</v>
      </c>
      <c r="J283" s="120"/>
      <c r="K283" s="41">
        <v>35000</v>
      </c>
      <c r="L283" s="14" t="s">
        <v>206</v>
      </c>
      <c r="O283" s="74">
        <f>SUM(O280:O282)</f>
        <v>1231907</v>
      </c>
    </row>
    <row r="284" spans="1:15" ht="12.95" customHeight="1" x14ac:dyDescent="0.25">
      <c r="A284" s="53"/>
      <c r="B284" s="136" t="s">
        <v>212</v>
      </c>
      <c r="C284" s="137"/>
      <c r="D284" s="137"/>
      <c r="E284" s="137"/>
      <c r="F284" s="122"/>
      <c r="G284" s="122"/>
      <c r="H284" s="122"/>
      <c r="I284" s="137"/>
      <c r="J284" s="137"/>
      <c r="K284" s="41">
        <v>6000</v>
      </c>
      <c r="L284" s="14"/>
    </row>
    <row r="285" spans="1:15" ht="12.95" customHeight="1" thickBot="1" x14ac:dyDescent="0.25">
      <c r="A285" s="38">
        <v>522.22799999999995</v>
      </c>
      <c r="B285" s="130" t="s">
        <v>162</v>
      </c>
      <c r="C285" s="131">
        <v>0</v>
      </c>
      <c r="D285" s="131"/>
      <c r="E285" s="135">
        <v>5902</v>
      </c>
      <c r="F285" s="126">
        <v>1556</v>
      </c>
      <c r="G285" s="127">
        <v>1500</v>
      </c>
      <c r="H285" s="127"/>
      <c r="I285" s="134">
        <v>926</v>
      </c>
      <c r="J285" s="134"/>
      <c r="K285" s="62">
        <v>0</v>
      </c>
      <c r="L285" s="13" t="s">
        <v>9</v>
      </c>
      <c r="O285" s="74">
        <f>O283*0.1554</f>
        <v>191438.34780000002</v>
      </c>
    </row>
    <row r="286" spans="1:15" ht="12.95" customHeight="1" x14ac:dyDescent="0.3">
      <c r="A286" s="30" t="s">
        <v>18</v>
      </c>
      <c r="B286" s="130" t="s">
        <v>116</v>
      </c>
      <c r="C286" s="124">
        <v>13259</v>
      </c>
      <c r="D286" s="124"/>
      <c r="E286" s="125">
        <v>22285</v>
      </c>
      <c r="F286" s="126">
        <v>56102</v>
      </c>
      <c r="G286" s="127">
        <v>31500</v>
      </c>
      <c r="H286" s="127"/>
      <c r="I286" s="124">
        <v>17920</v>
      </c>
      <c r="J286" s="124"/>
      <c r="K286" s="40">
        <f>SUM(K283:K285)</f>
        <v>41000</v>
      </c>
      <c r="L286" s="22"/>
    </row>
    <row r="287" spans="1:15" ht="12.95" customHeight="1" x14ac:dyDescent="0.2">
      <c r="A287" s="88" t="s">
        <v>209</v>
      </c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</row>
    <row r="288" spans="1:15" ht="12.95" customHeight="1" x14ac:dyDescent="0.2">
      <c r="A288" s="38">
        <v>522.33500000000004</v>
      </c>
      <c r="B288" s="130" t="s">
        <v>89</v>
      </c>
      <c r="C288" s="124">
        <v>1249</v>
      </c>
      <c r="D288" s="124"/>
      <c r="E288" s="125">
        <v>4167</v>
      </c>
      <c r="F288" s="126">
        <v>3656</v>
      </c>
      <c r="G288" s="127">
        <v>4000</v>
      </c>
      <c r="H288" s="127"/>
      <c r="I288" s="124">
        <v>2751</v>
      </c>
      <c r="J288" s="124"/>
      <c r="K288" s="31">
        <v>4000</v>
      </c>
      <c r="L288" s="12" t="s">
        <v>206</v>
      </c>
    </row>
    <row r="289" spans="1:12" ht="12.95" customHeight="1" x14ac:dyDescent="0.2">
      <c r="A289" s="38">
        <v>522.33799999999997</v>
      </c>
      <c r="B289" s="130" t="s">
        <v>322</v>
      </c>
      <c r="C289" s="124">
        <v>52097</v>
      </c>
      <c r="D289" s="124"/>
      <c r="E289" s="125">
        <v>20766</v>
      </c>
      <c r="F289" s="126">
        <v>22412</v>
      </c>
      <c r="G289" s="127">
        <v>50000</v>
      </c>
      <c r="H289" s="127"/>
      <c r="I289" s="124">
        <v>19873</v>
      </c>
      <c r="J289" s="124"/>
      <c r="K289" s="31">
        <v>30000</v>
      </c>
      <c r="L289" s="12" t="s">
        <v>206</v>
      </c>
    </row>
    <row r="290" spans="1:12" ht="12.95" customHeight="1" x14ac:dyDescent="0.2">
      <c r="A290" s="38">
        <v>522.34</v>
      </c>
      <c r="B290" s="130" t="s">
        <v>90</v>
      </c>
      <c r="C290" s="124">
        <v>10312</v>
      </c>
      <c r="D290" s="124"/>
      <c r="E290" s="125">
        <v>5602</v>
      </c>
      <c r="F290" s="126">
        <v>8355</v>
      </c>
      <c r="G290" s="127">
        <v>8000</v>
      </c>
      <c r="H290" s="127"/>
      <c r="I290" s="124">
        <v>4532</v>
      </c>
      <c r="J290" s="124"/>
      <c r="K290" s="31">
        <v>6000</v>
      </c>
      <c r="L290" s="12" t="s">
        <v>206</v>
      </c>
    </row>
    <row r="291" spans="1:12" ht="12.95" customHeight="1" x14ac:dyDescent="0.2">
      <c r="A291" s="38">
        <v>522.34299999999996</v>
      </c>
      <c r="B291" s="130" t="s">
        <v>323</v>
      </c>
      <c r="C291" s="124">
        <v>8724</v>
      </c>
      <c r="D291" s="124"/>
      <c r="E291" s="125">
        <v>5324</v>
      </c>
      <c r="F291" s="126">
        <v>5414</v>
      </c>
      <c r="G291" s="127">
        <v>10000</v>
      </c>
      <c r="H291" s="127"/>
      <c r="I291" s="124">
        <v>5835</v>
      </c>
      <c r="J291" s="124"/>
      <c r="K291" s="31">
        <v>10000</v>
      </c>
      <c r="L291" s="12" t="s">
        <v>206</v>
      </c>
    </row>
    <row r="292" spans="1:12" ht="12.95" customHeight="1" x14ac:dyDescent="0.2">
      <c r="A292" s="38">
        <v>522.34400000000005</v>
      </c>
      <c r="B292" s="130" t="s">
        <v>315</v>
      </c>
      <c r="C292" s="125"/>
      <c r="D292" s="125"/>
      <c r="E292" s="125"/>
      <c r="F292" s="126"/>
      <c r="G292" s="126"/>
      <c r="H292" s="126"/>
      <c r="I292" s="125"/>
      <c r="J292" s="125"/>
      <c r="K292" s="31">
        <v>28000</v>
      </c>
      <c r="L292" s="12"/>
    </row>
    <row r="293" spans="1:12" ht="12.95" customHeight="1" x14ac:dyDescent="0.2">
      <c r="A293" s="38">
        <v>522.34500000000003</v>
      </c>
      <c r="B293" s="130" t="s">
        <v>129</v>
      </c>
      <c r="C293" s="131">
        <v>0</v>
      </c>
      <c r="D293" s="131"/>
      <c r="E293" s="132">
        <v>0</v>
      </c>
      <c r="F293" s="133">
        <v>0</v>
      </c>
      <c r="G293" s="127">
        <v>1000</v>
      </c>
      <c r="H293" s="127"/>
      <c r="I293" s="131">
        <v>198</v>
      </c>
      <c r="J293" s="131"/>
      <c r="K293" s="31">
        <v>1000</v>
      </c>
      <c r="L293" s="12" t="s">
        <v>206</v>
      </c>
    </row>
    <row r="294" spans="1:12" ht="12.95" customHeight="1" x14ac:dyDescent="0.2">
      <c r="A294" s="38">
        <v>522.34799999999996</v>
      </c>
      <c r="B294" s="130" t="s">
        <v>147</v>
      </c>
      <c r="C294" s="124">
        <v>1164</v>
      </c>
      <c r="D294" s="124"/>
      <c r="E294" s="125">
        <v>1420</v>
      </c>
      <c r="F294" s="133">
        <v>334</v>
      </c>
      <c r="G294" s="134">
        <v>500</v>
      </c>
      <c r="H294" s="134"/>
      <c r="I294" s="131">
        <v>0</v>
      </c>
      <c r="J294" s="131"/>
      <c r="K294" s="31">
        <v>500</v>
      </c>
      <c r="L294" s="12" t="s">
        <v>206</v>
      </c>
    </row>
    <row r="295" spans="1:12" ht="12.95" customHeight="1" x14ac:dyDescent="0.2">
      <c r="A295" s="38">
        <v>522.34900000000005</v>
      </c>
      <c r="B295" s="130" t="s">
        <v>163</v>
      </c>
      <c r="C295" s="124">
        <v>1279</v>
      </c>
      <c r="D295" s="124"/>
      <c r="E295" s="125">
        <v>3534</v>
      </c>
      <c r="F295" s="126">
        <v>1997</v>
      </c>
      <c r="G295" s="127">
        <v>5500</v>
      </c>
      <c r="H295" s="127"/>
      <c r="I295" s="124">
        <v>1248</v>
      </c>
      <c r="J295" s="124"/>
      <c r="K295" s="31">
        <v>5000</v>
      </c>
      <c r="L295" s="12" t="s">
        <v>206</v>
      </c>
    </row>
    <row r="296" spans="1:12" ht="12.95" customHeight="1" x14ac:dyDescent="0.2">
      <c r="A296" s="38">
        <v>522.351</v>
      </c>
      <c r="B296" s="130" t="s">
        <v>95</v>
      </c>
      <c r="C296" s="124">
        <v>1021</v>
      </c>
      <c r="D296" s="124"/>
      <c r="E296" s="125">
        <v>5418</v>
      </c>
      <c r="F296" s="126">
        <v>11904</v>
      </c>
      <c r="G296" s="127">
        <v>7500</v>
      </c>
      <c r="H296" s="127"/>
      <c r="I296" s="124">
        <v>1832</v>
      </c>
      <c r="J296" s="124"/>
      <c r="K296" s="31">
        <v>10000</v>
      </c>
      <c r="L296" s="12" t="s">
        <v>206</v>
      </c>
    </row>
    <row r="297" spans="1:12" ht="12.95" customHeight="1" x14ac:dyDescent="0.2">
      <c r="A297" s="38">
        <v>522.35199999999998</v>
      </c>
      <c r="B297" s="130" t="s">
        <v>96</v>
      </c>
      <c r="C297" s="131">
        <v>666</v>
      </c>
      <c r="D297" s="131"/>
      <c r="E297" s="132">
        <v>516</v>
      </c>
      <c r="F297" s="133">
        <v>707</v>
      </c>
      <c r="G297" s="127">
        <v>20000</v>
      </c>
      <c r="H297" s="127"/>
      <c r="I297" s="124">
        <v>5985</v>
      </c>
      <c r="J297" s="124"/>
      <c r="K297" s="31">
        <v>10000</v>
      </c>
      <c r="L297" s="12" t="s">
        <v>206</v>
      </c>
    </row>
    <row r="298" spans="1:12" ht="12.95" customHeight="1" x14ac:dyDescent="0.2">
      <c r="A298" s="38">
        <v>522.35299999999995</v>
      </c>
      <c r="B298" s="130" t="s">
        <v>97</v>
      </c>
      <c r="C298" s="124">
        <v>5291</v>
      </c>
      <c r="D298" s="124"/>
      <c r="E298" s="125">
        <v>3808</v>
      </c>
      <c r="F298" s="126">
        <v>8637</v>
      </c>
      <c r="G298" s="127">
        <v>7500</v>
      </c>
      <c r="H298" s="127"/>
      <c r="I298" s="124">
        <v>1493</v>
      </c>
      <c r="J298" s="124"/>
      <c r="K298" s="31">
        <v>7500</v>
      </c>
      <c r="L298" s="12" t="s">
        <v>206</v>
      </c>
    </row>
    <row r="299" spans="1:12" ht="12.95" customHeight="1" x14ac:dyDescent="0.2">
      <c r="A299" s="38">
        <v>522.35500000000002</v>
      </c>
      <c r="B299" s="130" t="s">
        <v>321</v>
      </c>
      <c r="C299" s="125"/>
      <c r="D299" s="125"/>
      <c r="E299" s="125"/>
      <c r="F299" s="126"/>
      <c r="G299" s="126"/>
      <c r="H299" s="126"/>
      <c r="I299" s="125"/>
      <c r="J299" s="125"/>
      <c r="K299" s="31">
        <v>16000</v>
      </c>
      <c r="L299" s="12"/>
    </row>
    <row r="300" spans="1:12" ht="12.95" customHeight="1" x14ac:dyDescent="0.2">
      <c r="A300" s="38">
        <v>522.37199999999996</v>
      </c>
      <c r="B300" s="130" t="s">
        <v>164</v>
      </c>
      <c r="C300" s="131">
        <v>0</v>
      </c>
      <c r="D300" s="131"/>
      <c r="E300" s="132">
        <v>0</v>
      </c>
      <c r="F300" s="133">
        <v>0</v>
      </c>
      <c r="G300" s="127">
        <v>1500</v>
      </c>
      <c r="H300" s="127"/>
      <c r="I300" s="131">
        <v>321</v>
      </c>
      <c r="J300" s="131"/>
      <c r="K300" s="31">
        <v>1000</v>
      </c>
      <c r="L300" s="12" t="s">
        <v>206</v>
      </c>
    </row>
    <row r="301" spans="1:12" ht="12.95" customHeight="1" x14ac:dyDescent="0.2">
      <c r="A301" s="38">
        <v>522.37300000000005</v>
      </c>
      <c r="B301" s="130" t="s">
        <v>165</v>
      </c>
      <c r="C301" s="131">
        <v>869</v>
      </c>
      <c r="D301" s="131"/>
      <c r="E301" s="132">
        <v>63</v>
      </c>
      <c r="F301" s="126">
        <v>1536</v>
      </c>
      <c r="G301" s="127">
        <v>1500</v>
      </c>
      <c r="H301" s="127"/>
      <c r="I301" s="124">
        <v>1131</v>
      </c>
      <c r="J301" s="124"/>
      <c r="K301" s="31">
        <v>1700</v>
      </c>
      <c r="L301" s="12" t="s">
        <v>206</v>
      </c>
    </row>
    <row r="302" spans="1:12" ht="12.95" customHeight="1" x14ac:dyDescent="0.2">
      <c r="A302" s="38">
        <v>522.38400000000001</v>
      </c>
      <c r="B302" s="130"/>
      <c r="C302" s="124">
        <v>3912</v>
      </c>
      <c r="D302" s="124"/>
      <c r="E302" s="125">
        <v>2700</v>
      </c>
      <c r="F302" s="126">
        <v>2700</v>
      </c>
      <c r="G302" s="127">
        <v>5000</v>
      </c>
      <c r="H302" s="127"/>
      <c r="I302" s="124">
        <v>3956</v>
      </c>
      <c r="J302" s="124"/>
      <c r="K302" s="31">
        <v>0</v>
      </c>
      <c r="L302" s="12" t="s">
        <v>206</v>
      </c>
    </row>
    <row r="303" spans="1:12" ht="12.95" customHeight="1" x14ac:dyDescent="0.2">
      <c r="A303" s="38">
        <v>522.37400000000002</v>
      </c>
      <c r="B303" s="130" t="s">
        <v>308</v>
      </c>
      <c r="C303" s="125"/>
      <c r="D303" s="125"/>
      <c r="E303" s="125"/>
      <c r="F303" s="126"/>
      <c r="G303" s="126"/>
      <c r="H303" s="126"/>
      <c r="I303" s="125"/>
      <c r="J303" s="125"/>
      <c r="K303" s="31">
        <v>8700</v>
      </c>
      <c r="L303" s="12"/>
    </row>
    <row r="304" spans="1:12" ht="12.95" customHeight="1" x14ac:dyDescent="0.2">
      <c r="A304" s="38">
        <v>522.375</v>
      </c>
      <c r="B304" s="130" t="s">
        <v>309</v>
      </c>
      <c r="C304" s="125"/>
      <c r="D304" s="125"/>
      <c r="E304" s="125"/>
      <c r="F304" s="126"/>
      <c r="G304" s="126"/>
      <c r="H304" s="126"/>
      <c r="I304" s="125"/>
      <c r="J304" s="125"/>
      <c r="K304" s="31">
        <v>0</v>
      </c>
      <c r="L304" s="12"/>
    </row>
    <row r="305" spans="1:12" ht="12.95" customHeight="1" x14ac:dyDescent="0.2">
      <c r="A305" s="38">
        <v>522.38499999999999</v>
      </c>
      <c r="B305" s="130" t="s">
        <v>155</v>
      </c>
      <c r="C305" s="131">
        <v>0</v>
      </c>
      <c r="D305" s="131"/>
      <c r="E305" s="138">
        <v>0</v>
      </c>
      <c r="F305" s="133">
        <v>0</v>
      </c>
      <c r="G305" s="134">
        <v>0</v>
      </c>
      <c r="H305" s="134"/>
      <c r="I305" s="134">
        <v>0</v>
      </c>
      <c r="J305" s="134"/>
      <c r="K305" s="31">
        <v>5000</v>
      </c>
      <c r="L305" s="13" t="s">
        <v>9</v>
      </c>
    </row>
    <row r="306" spans="1:12" ht="12.95" customHeight="1" x14ac:dyDescent="0.3">
      <c r="A306" s="30" t="s">
        <v>18</v>
      </c>
      <c r="B306" s="130" t="s">
        <v>112</v>
      </c>
      <c r="C306" s="124">
        <v>86585</v>
      </c>
      <c r="D306" s="124"/>
      <c r="E306" s="125">
        <v>53318</v>
      </c>
      <c r="F306" s="126">
        <v>67652</v>
      </c>
      <c r="G306" s="127">
        <v>123000</v>
      </c>
      <c r="H306" s="127"/>
      <c r="I306" s="124">
        <v>49155</v>
      </c>
      <c r="J306" s="124"/>
      <c r="K306" s="40">
        <f>SUM(K288:K305)</f>
        <v>144400</v>
      </c>
      <c r="L306" s="22"/>
    </row>
    <row r="307" spans="1:12" ht="12.95" customHeight="1" x14ac:dyDescent="0.3">
      <c r="A307" s="30"/>
      <c r="B307" s="130"/>
      <c r="C307" s="125"/>
      <c r="D307" s="125"/>
      <c r="E307" s="125"/>
      <c r="F307" s="126"/>
      <c r="G307" s="126"/>
      <c r="H307" s="126"/>
      <c r="I307" s="125"/>
      <c r="J307" s="125"/>
      <c r="K307" s="40"/>
      <c r="L307" s="22"/>
    </row>
    <row r="308" spans="1:12" ht="12.95" customHeight="1" x14ac:dyDescent="0.3">
      <c r="A308" s="30" t="s">
        <v>340</v>
      </c>
      <c r="B308" s="130" t="s">
        <v>343</v>
      </c>
      <c r="C308" s="125"/>
      <c r="D308" s="125"/>
      <c r="E308" s="125"/>
      <c r="F308" s="126"/>
      <c r="G308" s="126"/>
      <c r="H308" s="126"/>
      <c r="I308" s="125"/>
      <c r="J308" s="125"/>
      <c r="K308" s="40"/>
      <c r="L308" s="22"/>
    </row>
    <row r="309" spans="1:12" ht="12.95" customHeight="1" x14ac:dyDescent="0.25">
      <c r="A309" s="39">
        <v>522.71100000000001</v>
      </c>
      <c r="B309" s="130" t="s">
        <v>341</v>
      </c>
      <c r="C309" s="125"/>
      <c r="D309" s="125"/>
      <c r="E309" s="125"/>
      <c r="F309" s="126"/>
      <c r="G309" s="126"/>
      <c r="H309" s="126"/>
      <c r="I309" s="125"/>
      <c r="J309" s="125"/>
      <c r="K309" s="35">
        <v>200519</v>
      </c>
      <c r="L309" s="22"/>
    </row>
    <row r="310" spans="1:12" ht="12.95" customHeight="1" thickBot="1" x14ac:dyDescent="0.3">
      <c r="A310" s="39">
        <v>522.71199999999999</v>
      </c>
      <c r="B310" s="130" t="s">
        <v>342</v>
      </c>
      <c r="C310" s="125"/>
      <c r="D310" s="125"/>
      <c r="E310" s="125"/>
      <c r="F310" s="126"/>
      <c r="G310" s="126"/>
      <c r="H310" s="126"/>
      <c r="I310" s="125"/>
      <c r="J310" s="125"/>
      <c r="K310" s="212">
        <v>11898</v>
      </c>
      <c r="L310" s="22"/>
    </row>
    <row r="311" spans="1:12" ht="12.95" customHeight="1" x14ac:dyDescent="0.3">
      <c r="A311" s="30" t="s">
        <v>18</v>
      </c>
      <c r="B311" s="130" t="s">
        <v>340</v>
      </c>
      <c r="C311" s="125"/>
      <c r="D311" s="125"/>
      <c r="E311" s="125"/>
      <c r="F311" s="126"/>
      <c r="G311" s="126"/>
      <c r="H311" s="126"/>
      <c r="I311" s="125"/>
      <c r="J311" s="125"/>
      <c r="K311" s="40">
        <f>SUM(K309:K310)</f>
        <v>212417</v>
      </c>
      <c r="L311" s="22"/>
    </row>
    <row r="312" spans="1:12" ht="12.95" customHeight="1" x14ac:dyDescent="0.3">
      <c r="A312" s="30"/>
      <c r="B312" s="130"/>
      <c r="C312" s="125"/>
      <c r="D312" s="125"/>
      <c r="E312" s="125"/>
      <c r="F312" s="126"/>
      <c r="G312" s="126"/>
      <c r="H312" s="126"/>
      <c r="I312" s="125"/>
      <c r="J312" s="125"/>
      <c r="K312" s="40"/>
      <c r="L312" s="22"/>
    </row>
    <row r="313" spans="1:12" ht="12.95" customHeight="1" x14ac:dyDescent="0.2">
      <c r="A313" s="86" t="s">
        <v>270</v>
      </c>
      <c r="B313" s="86"/>
      <c r="C313" s="128"/>
      <c r="D313" s="128"/>
      <c r="E313" s="129"/>
      <c r="F313" s="129"/>
      <c r="G313" s="128"/>
      <c r="H313" s="128"/>
      <c r="I313" s="128"/>
      <c r="J313" s="128"/>
      <c r="K313" s="37"/>
      <c r="L313" s="21"/>
    </row>
    <row r="314" spans="1:12" ht="12.95" customHeight="1" x14ac:dyDescent="0.2">
      <c r="A314" s="87" t="s">
        <v>166</v>
      </c>
      <c r="B314" s="87"/>
      <c r="C314" s="124">
        <v>1095312</v>
      </c>
      <c r="D314" s="124"/>
      <c r="E314" s="132">
        <v>0</v>
      </c>
      <c r="F314" s="133">
        <v>0</v>
      </c>
      <c r="G314" s="134">
        <v>0</v>
      </c>
      <c r="H314" s="134"/>
      <c r="I314" s="131">
        <v>0</v>
      </c>
      <c r="J314" s="131"/>
      <c r="K314" s="31">
        <v>0</v>
      </c>
      <c r="L314" s="12" t="s">
        <v>206</v>
      </c>
    </row>
    <row r="315" spans="1:12" ht="12.95" customHeight="1" thickBot="1" x14ac:dyDescent="0.25">
      <c r="A315" s="87" t="s">
        <v>167</v>
      </c>
      <c r="B315" s="87"/>
      <c r="C315" s="124">
        <v>53702</v>
      </c>
      <c r="D315" s="124"/>
      <c r="E315" s="135">
        <v>14245</v>
      </c>
      <c r="F315" s="133">
        <v>0</v>
      </c>
      <c r="G315" s="127">
        <v>15000</v>
      </c>
      <c r="H315" s="127"/>
      <c r="I315" s="134">
        <v>0</v>
      </c>
      <c r="J315" s="134"/>
      <c r="K315" s="62">
        <v>10000</v>
      </c>
      <c r="L315" s="13" t="s">
        <v>9</v>
      </c>
    </row>
    <row r="316" spans="1:12" ht="12.95" customHeight="1" thickBot="1" x14ac:dyDescent="0.25">
      <c r="A316" s="94" t="s">
        <v>113</v>
      </c>
      <c r="B316" s="94"/>
      <c r="C316" s="213">
        <v>1165942</v>
      </c>
      <c r="D316" s="213"/>
      <c r="E316" s="199">
        <v>294373</v>
      </c>
      <c r="F316" s="161">
        <v>212417</v>
      </c>
      <c r="G316" s="200">
        <v>227417</v>
      </c>
      <c r="H316" s="200"/>
      <c r="I316" s="213">
        <v>212417</v>
      </c>
      <c r="J316" s="213"/>
      <c r="K316" s="70">
        <f>SUM(K314:K315)</f>
        <v>10000</v>
      </c>
      <c r="L316" s="23"/>
    </row>
    <row r="317" spans="1:12" ht="12.95" customHeight="1" x14ac:dyDescent="0.2">
      <c r="A317" s="29"/>
      <c r="B317" s="112" t="s">
        <v>213</v>
      </c>
      <c r="C317" s="125"/>
      <c r="D317" s="125"/>
      <c r="E317" s="125"/>
      <c r="F317" s="126"/>
      <c r="G317" s="126"/>
      <c r="H317" s="126"/>
      <c r="I317" s="125"/>
      <c r="J317" s="125"/>
      <c r="K317" s="59">
        <f>+K281+K286+K306+K316+K311</f>
        <v>2093415</v>
      </c>
      <c r="L317" s="21"/>
    </row>
    <row r="318" spans="1:12" ht="12.95" customHeight="1" x14ac:dyDescent="0.2">
      <c r="A318" s="105" t="s">
        <v>236</v>
      </c>
      <c r="B318" s="105"/>
      <c r="C318" s="105"/>
      <c r="D318" s="105"/>
      <c r="E318" s="105"/>
      <c r="F318" s="105"/>
      <c r="G318" s="105"/>
      <c r="H318" s="105"/>
      <c r="I318" s="105"/>
      <c r="J318" s="105"/>
      <c r="K318" s="105"/>
      <c r="L318" s="105"/>
    </row>
    <row r="319" spans="1:12" ht="12.95" customHeight="1" x14ac:dyDescent="0.2">
      <c r="A319" s="98" t="s">
        <v>235</v>
      </c>
      <c r="B319" s="99"/>
      <c r="C319" s="99"/>
      <c r="D319" s="99"/>
      <c r="E319" s="99"/>
      <c r="F319" s="99"/>
      <c r="G319" s="99"/>
      <c r="H319" s="99"/>
      <c r="I319" s="99"/>
      <c r="J319" s="99"/>
      <c r="K319" s="99"/>
      <c r="L319" s="99"/>
    </row>
    <row r="320" spans="1:12" ht="12.95" customHeight="1" x14ac:dyDescent="0.2">
      <c r="A320" s="80" t="s">
        <v>280</v>
      </c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</row>
    <row r="321" spans="1:16" ht="12.95" customHeight="1" x14ac:dyDescent="0.2">
      <c r="A321" s="82" t="s">
        <v>0</v>
      </c>
      <c r="B321" s="82"/>
      <c r="C321" s="82"/>
      <c r="D321" s="82"/>
      <c r="E321" s="112" t="s">
        <v>1</v>
      </c>
      <c r="F321" s="113" t="s">
        <v>2</v>
      </c>
      <c r="G321" s="114" t="s">
        <v>3</v>
      </c>
      <c r="H321" s="114"/>
      <c r="I321" s="115" t="s">
        <v>4</v>
      </c>
      <c r="J321" s="115"/>
      <c r="K321" s="31" t="s">
        <v>6</v>
      </c>
      <c r="L321" s="9" t="s">
        <v>6</v>
      </c>
    </row>
    <row r="322" spans="1:16" ht="12.95" customHeight="1" x14ac:dyDescent="0.2">
      <c r="A322" s="83" t="s">
        <v>7</v>
      </c>
      <c r="B322" s="83"/>
      <c r="C322" s="83"/>
      <c r="D322" s="83"/>
      <c r="E322" s="116" t="s">
        <v>7</v>
      </c>
      <c r="F322" s="117" t="s">
        <v>7</v>
      </c>
      <c r="G322" s="118" t="s">
        <v>8</v>
      </c>
      <c r="H322" s="118"/>
      <c r="I322" s="119" t="s">
        <v>7</v>
      </c>
      <c r="J322" s="119"/>
      <c r="K322" s="32" t="s">
        <v>8</v>
      </c>
      <c r="L322" s="10" t="s">
        <v>8</v>
      </c>
    </row>
    <row r="323" spans="1:16" ht="44.25" customHeight="1" x14ac:dyDescent="0.25">
      <c r="A323" s="33" t="s">
        <v>273</v>
      </c>
      <c r="B323" s="136" t="s">
        <v>75</v>
      </c>
      <c r="C323" s="120">
        <v>206662</v>
      </c>
      <c r="D323" s="120"/>
      <c r="E323" s="137">
        <v>228621</v>
      </c>
      <c r="F323" s="122">
        <v>261833</v>
      </c>
      <c r="G323" s="123">
        <v>302969</v>
      </c>
      <c r="H323" s="123"/>
      <c r="I323" s="120">
        <v>206550</v>
      </c>
      <c r="J323" s="120"/>
      <c r="K323" s="41">
        <v>250399</v>
      </c>
      <c r="L323" s="14" t="s">
        <v>206</v>
      </c>
      <c r="N323" s="1" t="s">
        <v>222</v>
      </c>
      <c r="P323" s="75">
        <v>250399</v>
      </c>
    </row>
    <row r="324" spans="1:16" ht="12.95" customHeight="1" x14ac:dyDescent="0.2">
      <c r="A324" s="38">
        <v>530.10299999999995</v>
      </c>
      <c r="B324" s="130" t="s">
        <v>76</v>
      </c>
      <c r="C324" s="124">
        <v>16252</v>
      </c>
      <c r="D324" s="124"/>
      <c r="E324" s="125">
        <v>18312</v>
      </c>
      <c r="F324" s="126">
        <v>20774</v>
      </c>
      <c r="G324" s="127">
        <v>25478</v>
      </c>
      <c r="H324" s="127"/>
      <c r="I324" s="124">
        <v>15951</v>
      </c>
      <c r="J324" s="124"/>
      <c r="K324" s="31">
        <f>+P330+0.08</f>
        <v>21472.000000000004</v>
      </c>
      <c r="L324" s="12" t="s">
        <v>206</v>
      </c>
      <c r="N324" s="1" t="s">
        <v>222</v>
      </c>
      <c r="P324" s="74">
        <v>10000</v>
      </c>
    </row>
    <row r="325" spans="1:16" ht="12.95" customHeight="1" x14ac:dyDescent="0.2">
      <c r="A325" s="38">
        <v>530.10400000000004</v>
      </c>
      <c r="B325" s="130" t="s">
        <v>77</v>
      </c>
      <c r="C325" s="124">
        <v>18180</v>
      </c>
      <c r="D325" s="124"/>
      <c r="E325" s="125">
        <v>31817</v>
      </c>
      <c r="F325" s="126">
        <v>40644</v>
      </c>
      <c r="G325" s="127">
        <v>49490</v>
      </c>
      <c r="H325" s="127"/>
      <c r="I325" s="124">
        <v>29186</v>
      </c>
      <c r="J325" s="124"/>
      <c r="K325" s="31">
        <f>+P333-0.2</f>
        <v>41709.004600000007</v>
      </c>
      <c r="L325" s="12" t="s">
        <v>206</v>
      </c>
      <c r="P325" s="74">
        <v>3000</v>
      </c>
    </row>
    <row r="326" spans="1:16" ht="12.95" customHeight="1" x14ac:dyDescent="0.2">
      <c r="A326" s="38">
        <v>530.10500000000002</v>
      </c>
      <c r="B326" s="130" t="s">
        <v>78</v>
      </c>
      <c r="C326" s="124">
        <v>7092</v>
      </c>
      <c r="D326" s="124"/>
      <c r="E326" s="125">
        <v>8470</v>
      </c>
      <c r="F326" s="126">
        <v>10474</v>
      </c>
      <c r="G326" s="127">
        <v>8600</v>
      </c>
      <c r="H326" s="127"/>
      <c r="I326" s="124">
        <v>8523</v>
      </c>
      <c r="J326" s="124"/>
      <c r="K326" s="58">
        <v>9000</v>
      </c>
      <c r="L326" s="12" t="s">
        <v>206</v>
      </c>
      <c r="P326" s="74">
        <v>5000</v>
      </c>
    </row>
    <row r="327" spans="1:16" ht="12.95" customHeight="1" x14ac:dyDescent="0.2">
      <c r="A327" s="38">
        <v>530.10699999999997</v>
      </c>
      <c r="B327" s="130" t="s">
        <v>80</v>
      </c>
      <c r="C327" s="124">
        <v>31555</v>
      </c>
      <c r="D327" s="124"/>
      <c r="E327" s="125">
        <v>40263</v>
      </c>
      <c r="F327" s="126">
        <v>36715</v>
      </c>
      <c r="G327" s="127">
        <v>49052</v>
      </c>
      <c r="H327" s="127"/>
      <c r="I327" s="124">
        <v>27619</v>
      </c>
      <c r="J327" s="124"/>
      <c r="K327" s="31">
        <v>40000</v>
      </c>
      <c r="L327" s="12" t="s">
        <v>206</v>
      </c>
    </row>
    <row r="328" spans="1:16" ht="12.95" customHeight="1" x14ac:dyDescent="0.2">
      <c r="A328" s="38">
        <v>530.10900000000004</v>
      </c>
      <c r="B328" s="130" t="s">
        <v>81</v>
      </c>
      <c r="C328" s="131">
        <v>474</v>
      </c>
      <c r="D328" s="131"/>
      <c r="E328" s="132">
        <v>0</v>
      </c>
      <c r="F328" s="126">
        <v>1773</v>
      </c>
      <c r="G328" s="127">
        <v>1200</v>
      </c>
      <c r="H328" s="127"/>
      <c r="I328" s="131">
        <v>413</v>
      </c>
      <c r="J328" s="131"/>
      <c r="K328" s="31">
        <v>1200</v>
      </c>
      <c r="L328" s="12" t="s">
        <v>206</v>
      </c>
      <c r="P328" s="74">
        <f>SUM(P323:P327)</f>
        <v>268399</v>
      </c>
    </row>
    <row r="329" spans="1:16" ht="12.95" customHeight="1" x14ac:dyDescent="0.2">
      <c r="A329" s="38">
        <v>530.11</v>
      </c>
      <c r="B329" s="130" t="s">
        <v>142</v>
      </c>
      <c r="C329" s="124">
        <v>2641</v>
      </c>
      <c r="D329" s="124"/>
      <c r="E329" s="125">
        <v>2130</v>
      </c>
      <c r="F329" s="126">
        <v>1326</v>
      </c>
      <c r="G329" s="127">
        <v>3600</v>
      </c>
      <c r="H329" s="127"/>
      <c r="I329" s="124">
        <v>3765</v>
      </c>
      <c r="J329" s="124"/>
      <c r="K329" s="31">
        <v>4500</v>
      </c>
      <c r="L329" s="12" t="s">
        <v>206</v>
      </c>
    </row>
    <row r="330" spans="1:16" ht="12.95" customHeight="1" x14ac:dyDescent="0.2">
      <c r="A330" s="38">
        <v>530.11199999999997</v>
      </c>
      <c r="B330" s="130" t="s">
        <v>161</v>
      </c>
      <c r="C330" s="124">
        <v>5632</v>
      </c>
      <c r="D330" s="124"/>
      <c r="E330" s="125">
        <v>8690</v>
      </c>
      <c r="F330" s="126">
        <v>7538</v>
      </c>
      <c r="G330" s="127">
        <v>9000</v>
      </c>
      <c r="H330" s="127"/>
      <c r="I330" s="124">
        <v>6751</v>
      </c>
      <c r="J330" s="124"/>
      <c r="K330" s="31">
        <v>10000</v>
      </c>
      <c r="L330" s="12" t="s">
        <v>206</v>
      </c>
      <c r="O330" s="74" t="s">
        <v>330</v>
      </c>
      <c r="P330" s="74">
        <f>P328*0.08</f>
        <v>21471.920000000002</v>
      </c>
    </row>
    <row r="331" spans="1:16" ht="12.95" customHeight="1" x14ac:dyDescent="0.2">
      <c r="A331" s="38">
        <v>530.11400000000003</v>
      </c>
      <c r="B331" s="130" t="s">
        <v>83</v>
      </c>
      <c r="C331" s="131">
        <v>300</v>
      </c>
      <c r="D331" s="131"/>
      <c r="E331" s="125">
        <v>2608</v>
      </c>
      <c r="F331" s="126">
        <v>1500</v>
      </c>
      <c r="G331" s="127">
        <v>6500</v>
      </c>
      <c r="H331" s="127"/>
      <c r="I331" s="124">
        <v>2304</v>
      </c>
      <c r="J331" s="124"/>
      <c r="K331" s="31">
        <v>3000</v>
      </c>
      <c r="L331" s="12" t="s">
        <v>206</v>
      </c>
    </row>
    <row r="332" spans="1:16" ht="12.95" customHeight="1" thickBot="1" x14ac:dyDescent="0.25">
      <c r="A332" s="38">
        <v>530.11500000000001</v>
      </c>
      <c r="B332" s="130" t="s">
        <v>144</v>
      </c>
      <c r="C332" s="124">
        <v>4274</v>
      </c>
      <c r="D332" s="124"/>
      <c r="E332" s="135">
        <v>4796</v>
      </c>
      <c r="F332" s="126">
        <v>5229</v>
      </c>
      <c r="G332" s="127">
        <v>5000</v>
      </c>
      <c r="H332" s="127"/>
      <c r="I332" s="127">
        <v>3480</v>
      </c>
      <c r="J332" s="127"/>
      <c r="K332" s="62">
        <v>5000</v>
      </c>
      <c r="L332" s="13" t="s">
        <v>9</v>
      </c>
    </row>
    <row r="333" spans="1:16" ht="12.95" customHeight="1" x14ac:dyDescent="0.3">
      <c r="A333" s="30" t="s">
        <v>18</v>
      </c>
      <c r="B333" s="130" t="s">
        <v>85</v>
      </c>
      <c r="C333" s="124">
        <v>293062</v>
      </c>
      <c r="D333" s="124"/>
      <c r="E333" s="125">
        <v>345707</v>
      </c>
      <c r="F333" s="126">
        <v>387804</v>
      </c>
      <c r="G333" s="127">
        <v>460889</v>
      </c>
      <c r="H333" s="127"/>
      <c r="I333" s="124">
        <v>304543</v>
      </c>
      <c r="J333" s="124"/>
      <c r="K333" s="40">
        <f>SUM(K323:K332)</f>
        <v>386280.00459999999</v>
      </c>
      <c r="L333" s="22"/>
      <c r="O333" s="74" t="s">
        <v>329</v>
      </c>
      <c r="P333" s="74">
        <f>P328*0.1554</f>
        <v>41709.204600000005</v>
      </c>
    </row>
    <row r="334" spans="1:16" ht="26.25" customHeight="1" x14ac:dyDescent="0.3">
      <c r="A334" s="36" t="s">
        <v>344</v>
      </c>
      <c r="B334" s="130"/>
      <c r="C334" s="125"/>
      <c r="D334" s="125"/>
      <c r="E334" s="125"/>
      <c r="F334" s="126"/>
      <c r="G334" s="126"/>
      <c r="H334" s="126"/>
      <c r="I334" s="125"/>
      <c r="J334" s="125"/>
      <c r="K334" s="40"/>
      <c r="L334" s="22"/>
    </row>
    <row r="335" spans="1:16" ht="12.95" customHeight="1" x14ac:dyDescent="0.25">
      <c r="A335" s="77" t="s">
        <v>345</v>
      </c>
      <c r="B335" s="136" t="s">
        <v>114</v>
      </c>
      <c r="C335" s="120">
        <v>3921</v>
      </c>
      <c r="D335" s="120"/>
      <c r="E335" s="137">
        <v>4306</v>
      </c>
      <c r="F335" s="122">
        <v>5856</v>
      </c>
      <c r="G335" s="123">
        <v>4500</v>
      </c>
      <c r="H335" s="123"/>
      <c r="I335" s="120">
        <v>5289</v>
      </c>
      <c r="J335" s="120"/>
      <c r="K335" s="41">
        <v>5500</v>
      </c>
      <c r="L335" s="14" t="s">
        <v>206</v>
      </c>
    </row>
    <row r="336" spans="1:16" ht="12.95" customHeight="1" thickBot="1" x14ac:dyDescent="0.25">
      <c r="A336" s="38">
        <v>530.22799999999995</v>
      </c>
      <c r="B336" s="130" t="s">
        <v>168</v>
      </c>
      <c r="C336" s="131">
        <v>263</v>
      </c>
      <c r="D336" s="131"/>
      <c r="E336" s="138">
        <v>692</v>
      </c>
      <c r="F336" s="133">
        <v>651</v>
      </c>
      <c r="G336" s="127">
        <v>1000</v>
      </c>
      <c r="H336" s="127"/>
      <c r="I336" s="134">
        <v>42</v>
      </c>
      <c r="J336" s="134"/>
      <c r="K336" s="62">
        <v>1000</v>
      </c>
      <c r="L336" s="13" t="s">
        <v>9</v>
      </c>
    </row>
    <row r="337" spans="1:12" ht="12.95" customHeight="1" x14ac:dyDescent="0.3">
      <c r="A337" s="30" t="s">
        <v>18</v>
      </c>
      <c r="B337" s="130" t="s">
        <v>116</v>
      </c>
      <c r="C337" s="124">
        <v>4315</v>
      </c>
      <c r="D337" s="124"/>
      <c r="E337" s="125">
        <v>4998</v>
      </c>
      <c r="F337" s="126">
        <v>6507</v>
      </c>
      <c r="G337" s="127">
        <v>5500</v>
      </c>
      <c r="H337" s="127"/>
      <c r="I337" s="124">
        <v>5331</v>
      </c>
      <c r="J337" s="124"/>
      <c r="K337" s="40">
        <f>SUM(K335:K336)</f>
        <v>6500</v>
      </c>
      <c r="L337" s="22"/>
    </row>
    <row r="338" spans="1:12" ht="12.95" customHeight="1" x14ac:dyDescent="0.2">
      <c r="A338" s="88" t="s">
        <v>209</v>
      </c>
      <c r="B338" s="88"/>
      <c r="C338" s="88"/>
      <c r="D338" s="88"/>
      <c r="E338" s="88"/>
      <c r="F338" s="88"/>
      <c r="G338" s="88"/>
      <c r="H338" s="88"/>
      <c r="I338" s="88"/>
      <c r="J338" s="88"/>
      <c r="K338" s="88"/>
      <c r="L338" s="88"/>
    </row>
    <row r="339" spans="1:12" ht="12.95" customHeight="1" x14ac:dyDescent="0.2">
      <c r="A339" s="38">
        <v>530.33500000000004</v>
      </c>
      <c r="B339" s="130" t="s">
        <v>89</v>
      </c>
      <c r="C339" s="131">
        <v>754</v>
      </c>
      <c r="D339" s="131"/>
      <c r="E339" s="125">
        <v>1704</v>
      </c>
      <c r="F339" s="126">
        <v>1273</v>
      </c>
      <c r="G339" s="127">
        <v>1400</v>
      </c>
      <c r="H339" s="127"/>
      <c r="I339" s="124">
        <v>1191</v>
      </c>
      <c r="J339" s="124"/>
      <c r="K339" s="31">
        <v>1500</v>
      </c>
      <c r="L339" s="12" t="s">
        <v>206</v>
      </c>
    </row>
    <row r="340" spans="1:12" ht="12.95" customHeight="1" x14ac:dyDescent="0.2">
      <c r="A340" s="38">
        <v>530.33799999999997</v>
      </c>
      <c r="B340" s="130" t="s">
        <v>292</v>
      </c>
      <c r="C340" s="124">
        <v>1731</v>
      </c>
      <c r="D340" s="124"/>
      <c r="E340" s="125">
        <v>2014</v>
      </c>
      <c r="F340" s="126">
        <v>2396</v>
      </c>
      <c r="G340" s="127">
        <v>4000</v>
      </c>
      <c r="H340" s="127"/>
      <c r="I340" s="124">
        <v>4571</v>
      </c>
      <c r="J340" s="124"/>
      <c r="K340" s="31">
        <v>7500</v>
      </c>
      <c r="L340" s="12" t="s">
        <v>206</v>
      </c>
    </row>
    <row r="341" spans="1:12" ht="12.95" customHeight="1" x14ac:dyDescent="0.2">
      <c r="A341" s="38">
        <v>530.34</v>
      </c>
      <c r="B341" s="130" t="s">
        <v>90</v>
      </c>
      <c r="C341" s="124">
        <v>8854</v>
      </c>
      <c r="D341" s="124"/>
      <c r="E341" s="125">
        <v>6736</v>
      </c>
      <c r="F341" s="126">
        <v>6968</v>
      </c>
      <c r="G341" s="127">
        <v>5500</v>
      </c>
      <c r="H341" s="127"/>
      <c r="I341" s="124">
        <v>4488</v>
      </c>
      <c r="J341" s="124"/>
      <c r="K341" s="31">
        <v>6000</v>
      </c>
      <c r="L341" s="12" t="s">
        <v>206</v>
      </c>
    </row>
    <row r="342" spans="1:12" ht="12.95" customHeight="1" x14ac:dyDescent="0.2">
      <c r="A342" s="38">
        <v>530.34100000000001</v>
      </c>
      <c r="B342" s="130" t="s">
        <v>169</v>
      </c>
      <c r="C342" s="124">
        <v>12439</v>
      </c>
      <c r="D342" s="124"/>
      <c r="E342" s="125">
        <v>8409</v>
      </c>
      <c r="F342" s="126">
        <v>8739</v>
      </c>
      <c r="G342" s="127">
        <v>10000</v>
      </c>
      <c r="H342" s="127"/>
      <c r="I342" s="131">
        <v>0</v>
      </c>
      <c r="J342" s="131"/>
      <c r="K342" s="31">
        <v>5000</v>
      </c>
      <c r="L342" s="12" t="s">
        <v>206</v>
      </c>
    </row>
    <row r="343" spans="1:12" ht="12.95" customHeight="1" x14ac:dyDescent="0.2">
      <c r="A343" s="38">
        <v>530.34400000000005</v>
      </c>
      <c r="B343" s="130" t="s">
        <v>315</v>
      </c>
      <c r="C343" s="125"/>
      <c r="D343" s="125"/>
      <c r="E343" s="125"/>
      <c r="F343" s="126"/>
      <c r="G343" s="126"/>
      <c r="H343" s="126"/>
      <c r="I343" s="132"/>
      <c r="J343" s="132"/>
      <c r="K343" s="31">
        <v>2500</v>
      </c>
      <c r="L343" s="12"/>
    </row>
    <row r="344" spans="1:12" ht="12.95" customHeight="1" x14ac:dyDescent="0.2">
      <c r="A344" s="38">
        <v>530.34500000000003</v>
      </c>
      <c r="B344" s="130" t="s">
        <v>93</v>
      </c>
      <c r="C344" s="131">
        <v>50</v>
      </c>
      <c r="D344" s="131"/>
      <c r="E344" s="132">
        <v>27</v>
      </c>
      <c r="F344" s="133">
        <v>0</v>
      </c>
      <c r="G344" s="127">
        <v>1000</v>
      </c>
      <c r="H344" s="127"/>
      <c r="I344" s="131">
        <v>0</v>
      </c>
      <c r="J344" s="131"/>
      <c r="K344" s="31">
        <v>1000</v>
      </c>
      <c r="L344" s="12" t="s">
        <v>206</v>
      </c>
    </row>
    <row r="345" spans="1:12" ht="12.95" customHeight="1" x14ac:dyDescent="0.2">
      <c r="A345" s="38">
        <v>530.35299999999995</v>
      </c>
      <c r="B345" s="130" t="s">
        <v>97</v>
      </c>
      <c r="C345" s="131">
        <v>725</v>
      </c>
      <c r="D345" s="131"/>
      <c r="E345" s="132">
        <v>215</v>
      </c>
      <c r="F345" s="133">
        <v>75</v>
      </c>
      <c r="G345" s="127">
        <v>1000</v>
      </c>
      <c r="H345" s="127"/>
      <c r="I345" s="131">
        <v>100</v>
      </c>
      <c r="J345" s="131"/>
      <c r="K345" s="31">
        <v>500</v>
      </c>
      <c r="L345" s="12" t="s">
        <v>206</v>
      </c>
    </row>
    <row r="346" spans="1:12" ht="12.95" customHeight="1" x14ac:dyDescent="0.2">
      <c r="A346" s="38">
        <v>530.36400000000003</v>
      </c>
      <c r="B346" s="130" t="s">
        <v>170</v>
      </c>
      <c r="C346" s="131">
        <v>0</v>
      </c>
      <c r="D346" s="131"/>
      <c r="E346" s="132">
        <v>0</v>
      </c>
      <c r="F346" s="133">
        <v>0</v>
      </c>
      <c r="G346" s="134">
        <v>500</v>
      </c>
      <c r="H346" s="134"/>
      <c r="I346" s="131">
        <v>0</v>
      </c>
      <c r="J346" s="131"/>
      <c r="K346" s="31">
        <v>500</v>
      </c>
      <c r="L346" s="12" t="s">
        <v>206</v>
      </c>
    </row>
    <row r="347" spans="1:12" ht="12.95" customHeight="1" x14ac:dyDescent="0.2">
      <c r="A347" s="38">
        <v>530.36699999999996</v>
      </c>
      <c r="B347" s="130" t="s">
        <v>171</v>
      </c>
      <c r="C347" s="131">
        <v>167</v>
      </c>
      <c r="D347" s="131"/>
      <c r="E347" s="132">
        <v>401</v>
      </c>
      <c r="F347" s="133">
        <v>26</v>
      </c>
      <c r="G347" s="127">
        <v>1500</v>
      </c>
      <c r="H347" s="127"/>
      <c r="I347" s="131">
        <v>961</v>
      </c>
      <c r="J347" s="131"/>
      <c r="K347" s="31">
        <v>4000</v>
      </c>
      <c r="L347" s="12" t="s">
        <v>206</v>
      </c>
    </row>
    <row r="348" spans="1:12" ht="12.95" customHeight="1" thickBot="1" x14ac:dyDescent="0.25">
      <c r="A348" s="38">
        <v>530.36800000000005</v>
      </c>
      <c r="B348" s="130" t="s">
        <v>172</v>
      </c>
      <c r="C348" s="124">
        <v>4641</v>
      </c>
      <c r="D348" s="124"/>
      <c r="E348" s="135">
        <v>3444</v>
      </c>
      <c r="F348" s="126">
        <v>3522</v>
      </c>
      <c r="G348" s="134">
        <v>0</v>
      </c>
      <c r="H348" s="134"/>
      <c r="I348" s="134">
        <v>0</v>
      </c>
      <c r="J348" s="134"/>
      <c r="K348" s="62" t="s">
        <v>9</v>
      </c>
      <c r="L348" s="13" t="s">
        <v>9</v>
      </c>
    </row>
    <row r="349" spans="1:12" ht="12.95" customHeight="1" x14ac:dyDescent="0.3">
      <c r="A349" s="30" t="s">
        <v>18</v>
      </c>
      <c r="B349" s="130" t="s">
        <v>112</v>
      </c>
      <c r="C349" s="124">
        <v>29361</v>
      </c>
      <c r="D349" s="124"/>
      <c r="E349" s="125">
        <v>22950</v>
      </c>
      <c r="F349" s="126">
        <v>23000</v>
      </c>
      <c r="G349" s="127">
        <v>24900</v>
      </c>
      <c r="H349" s="127"/>
      <c r="I349" s="124">
        <v>11311</v>
      </c>
      <c r="J349" s="124"/>
      <c r="K349" s="40">
        <f>SUM(K339:K347)</f>
        <v>28500</v>
      </c>
      <c r="L349" s="22"/>
    </row>
    <row r="350" spans="1:12" ht="12.95" customHeight="1" x14ac:dyDescent="0.25">
      <c r="A350" s="84" t="s">
        <v>274</v>
      </c>
      <c r="B350" s="84"/>
      <c r="C350" s="175">
        <v>0</v>
      </c>
      <c r="D350" s="175"/>
      <c r="E350" s="176">
        <v>0</v>
      </c>
      <c r="F350" s="177">
        <v>0</v>
      </c>
      <c r="G350" s="178">
        <v>0</v>
      </c>
      <c r="H350" s="178"/>
      <c r="I350" s="175">
        <v>0</v>
      </c>
      <c r="J350" s="175"/>
      <c r="K350" s="41">
        <v>0</v>
      </c>
      <c r="L350" s="14" t="s">
        <v>206</v>
      </c>
    </row>
    <row r="351" spans="1:12" ht="12.95" customHeight="1" x14ac:dyDescent="0.2">
      <c r="A351" s="87" t="s">
        <v>173</v>
      </c>
      <c r="B351" s="87"/>
      <c r="C351" s="124">
        <v>8921</v>
      </c>
      <c r="D351" s="124"/>
      <c r="E351" s="125">
        <v>22463</v>
      </c>
      <c r="F351" s="133">
        <v>0</v>
      </c>
      <c r="G351" s="134">
        <v>0</v>
      </c>
      <c r="H351" s="134"/>
      <c r="I351" s="131">
        <v>0</v>
      </c>
      <c r="J351" s="131"/>
      <c r="K351" s="31" t="s">
        <v>251</v>
      </c>
      <c r="L351" s="12" t="s">
        <v>206</v>
      </c>
    </row>
    <row r="352" spans="1:12" ht="12.95" customHeight="1" thickBot="1" x14ac:dyDescent="0.25">
      <c r="A352" s="87" t="s">
        <v>174</v>
      </c>
      <c r="B352" s="87"/>
      <c r="C352" s="131">
        <v>0</v>
      </c>
      <c r="D352" s="131"/>
      <c r="E352" s="138">
        <v>0</v>
      </c>
      <c r="F352" s="133">
        <v>0</v>
      </c>
      <c r="G352" s="134">
        <v>0</v>
      </c>
      <c r="H352" s="134"/>
      <c r="I352" s="134">
        <v>0</v>
      </c>
      <c r="J352" s="134"/>
      <c r="K352" s="62" t="s">
        <v>9</v>
      </c>
      <c r="L352" s="13" t="s">
        <v>9</v>
      </c>
    </row>
    <row r="353" spans="1:12" ht="12.95" customHeight="1" x14ac:dyDescent="0.2">
      <c r="A353" s="94" t="s">
        <v>113</v>
      </c>
      <c r="B353" s="94"/>
      <c r="C353" s="213">
        <v>8921</v>
      </c>
      <c r="D353" s="213"/>
      <c r="E353" s="199">
        <v>22463</v>
      </c>
      <c r="F353" s="182">
        <v>0</v>
      </c>
      <c r="G353" s="183">
        <v>0</v>
      </c>
      <c r="H353" s="183"/>
      <c r="I353" s="163">
        <v>0</v>
      </c>
      <c r="J353" s="163"/>
      <c r="K353" s="55">
        <v>0</v>
      </c>
      <c r="L353" s="23"/>
    </row>
    <row r="354" spans="1:12" ht="12.95" customHeight="1" x14ac:dyDescent="0.2">
      <c r="A354" s="29"/>
      <c r="B354" s="112" t="s">
        <v>214</v>
      </c>
      <c r="C354" s="125"/>
      <c r="D354" s="125"/>
      <c r="E354" s="125"/>
      <c r="F354" s="133"/>
      <c r="G354" s="133"/>
      <c r="H354" s="133"/>
      <c r="I354" s="132"/>
      <c r="J354" s="132"/>
      <c r="K354" s="59">
        <f>+K333+K337+K349+K353</f>
        <v>421280.00459999999</v>
      </c>
      <c r="L354" s="21"/>
    </row>
    <row r="355" spans="1:12" ht="12.95" customHeight="1" x14ac:dyDescent="0.2">
      <c r="A355" s="98" t="s">
        <v>238</v>
      </c>
      <c r="B355" s="98"/>
      <c r="C355" s="98"/>
      <c r="D355" s="98"/>
      <c r="E355" s="98"/>
      <c r="F355" s="98"/>
      <c r="G355" s="98"/>
      <c r="H355" s="98"/>
      <c r="I355" s="98"/>
      <c r="J355" s="98"/>
      <c r="K355" s="98"/>
      <c r="L355" s="98"/>
    </row>
    <row r="356" spans="1:12" ht="12.95" customHeight="1" x14ac:dyDescent="0.2">
      <c r="A356" s="98" t="s">
        <v>237</v>
      </c>
      <c r="B356" s="99"/>
      <c r="C356" s="99"/>
      <c r="D356" s="99"/>
      <c r="E356" s="99"/>
      <c r="F356" s="99"/>
      <c r="G356" s="99"/>
      <c r="H356" s="99"/>
      <c r="I356" s="99"/>
      <c r="J356" s="99"/>
      <c r="K356" s="99"/>
      <c r="L356" s="99"/>
    </row>
    <row r="357" spans="1:12" ht="12.95" customHeight="1" x14ac:dyDescent="0.2">
      <c r="A357" s="80" t="s">
        <v>281</v>
      </c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</row>
    <row r="358" spans="1:12" ht="12.95" customHeight="1" x14ac:dyDescent="0.2">
      <c r="A358" s="82" t="s">
        <v>0</v>
      </c>
      <c r="B358" s="82"/>
      <c r="C358" s="82"/>
      <c r="D358" s="82"/>
      <c r="E358" s="112" t="s">
        <v>1</v>
      </c>
      <c r="F358" s="113" t="s">
        <v>2</v>
      </c>
      <c r="G358" s="114" t="s">
        <v>3</v>
      </c>
      <c r="H358" s="114"/>
      <c r="I358" s="115" t="s">
        <v>4</v>
      </c>
      <c r="J358" s="115"/>
      <c r="K358" s="31" t="s">
        <v>6</v>
      </c>
      <c r="L358" s="9" t="s">
        <v>6</v>
      </c>
    </row>
    <row r="359" spans="1:12" ht="12.95" customHeight="1" x14ac:dyDescent="0.2">
      <c r="A359" s="83" t="s">
        <v>7</v>
      </c>
      <c r="B359" s="83"/>
      <c r="C359" s="83"/>
      <c r="D359" s="83"/>
      <c r="E359" s="116" t="s">
        <v>7</v>
      </c>
      <c r="F359" s="117" t="s">
        <v>7</v>
      </c>
      <c r="G359" s="118" t="s">
        <v>8</v>
      </c>
      <c r="H359" s="118"/>
      <c r="I359" s="119" t="s">
        <v>7</v>
      </c>
      <c r="J359" s="119"/>
      <c r="K359" s="32" t="s">
        <v>8</v>
      </c>
      <c r="L359" s="10" t="s">
        <v>8</v>
      </c>
    </row>
    <row r="360" spans="1:12" ht="12.95" customHeight="1" x14ac:dyDescent="0.2">
      <c r="A360" s="87" t="s">
        <v>257</v>
      </c>
      <c r="B360" s="87"/>
      <c r="C360" s="128"/>
      <c r="D360" s="128"/>
      <c r="E360" s="129"/>
      <c r="F360" s="129"/>
      <c r="G360" s="128"/>
      <c r="H360" s="128"/>
      <c r="I360" s="128"/>
      <c r="J360" s="128"/>
      <c r="K360" s="37"/>
      <c r="L360" s="21"/>
    </row>
    <row r="361" spans="1:12" ht="12.95" customHeight="1" x14ac:dyDescent="0.2">
      <c r="A361" s="87" t="s">
        <v>176</v>
      </c>
      <c r="B361" s="87"/>
      <c r="C361" s="131">
        <v>388</v>
      </c>
      <c r="D361" s="131"/>
      <c r="E361" s="132">
        <v>992</v>
      </c>
      <c r="F361" s="126">
        <v>1751</v>
      </c>
      <c r="G361" s="127">
        <v>20000</v>
      </c>
      <c r="H361" s="127"/>
      <c r="I361" s="124">
        <v>18163</v>
      </c>
      <c r="J361" s="124"/>
      <c r="K361" s="31">
        <v>24000</v>
      </c>
      <c r="L361" s="12" t="s">
        <v>206</v>
      </c>
    </row>
    <row r="362" spans="1:12" ht="12.95" customHeight="1" x14ac:dyDescent="0.2">
      <c r="A362" s="87" t="s">
        <v>177</v>
      </c>
      <c r="B362" s="87"/>
      <c r="C362" s="131">
        <v>0</v>
      </c>
      <c r="D362" s="131"/>
      <c r="E362" s="132">
        <v>0</v>
      </c>
      <c r="F362" s="133">
        <v>0</v>
      </c>
      <c r="G362" s="134">
        <v>0</v>
      </c>
      <c r="H362" s="134"/>
      <c r="I362" s="124">
        <v>9131</v>
      </c>
      <c r="J362" s="124"/>
      <c r="K362" s="31">
        <v>0</v>
      </c>
      <c r="L362" s="12" t="s">
        <v>206</v>
      </c>
    </row>
    <row r="363" spans="1:12" ht="12.95" customHeight="1" x14ac:dyDescent="0.2">
      <c r="A363" s="87" t="s">
        <v>178</v>
      </c>
      <c r="B363" s="87"/>
      <c r="C363" s="131">
        <v>0</v>
      </c>
      <c r="D363" s="131"/>
      <c r="E363" s="132">
        <v>0</v>
      </c>
      <c r="F363" s="133">
        <v>0</v>
      </c>
      <c r="G363" s="127">
        <v>8500</v>
      </c>
      <c r="H363" s="127"/>
      <c r="I363" s="124">
        <v>7742</v>
      </c>
      <c r="J363" s="124"/>
      <c r="K363" s="31">
        <v>0</v>
      </c>
      <c r="L363" s="12" t="s">
        <v>206</v>
      </c>
    </row>
    <row r="364" spans="1:12" ht="12.95" customHeight="1" thickBot="1" x14ac:dyDescent="0.25">
      <c r="A364" s="87" t="s">
        <v>179</v>
      </c>
      <c r="B364" s="87"/>
      <c r="C364" s="214">
        <v>308</v>
      </c>
      <c r="D364" s="214"/>
      <c r="E364" s="138">
        <v>785</v>
      </c>
      <c r="F364" s="133">
        <v>19</v>
      </c>
      <c r="G364" s="127">
        <v>7500</v>
      </c>
      <c r="H364" s="127"/>
      <c r="I364" s="127">
        <v>3511</v>
      </c>
      <c r="J364" s="127"/>
      <c r="K364" s="62">
        <v>6000</v>
      </c>
      <c r="L364" s="13" t="s">
        <v>9</v>
      </c>
    </row>
    <row r="365" spans="1:12" ht="12.95" customHeight="1" x14ac:dyDescent="0.2">
      <c r="A365" s="85" t="s">
        <v>88</v>
      </c>
      <c r="B365" s="85"/>
      <c r="C365" s="131">
        <v>696</v>
      </c>
      <c r="D365" s="131"/>
      <c r="E365" s="125">
        <v>1777</v>
      </c>
      <c r="F365" s="126">
        <v>1771</v>
      </c>
      <c r="G365" s="127">
        <v>36000</v>
      </c>
      <c r="H365" s="127"/>
      <c r="I365" s="124">
        <v>38547</v>
      </c>
      <c r="J365" s="124"/>
      <c r="K365" s="59">
        <f>SUM(K361:K364)</f>
        <v>30000</v>
      </c>
      <c r="L365" s="21"/>
    </row>
    <row r="366" spans="1:12" ht="12.95" customHeight="1" x14ac:dyDescent="0.2">
      <c r="A366" s="108" t="s">
        <v>275</v>
      </c>
      <c r="B366" s="108"/>
      <c r="C366" s="215" t="s">
        <v>222</v>
      </c>
      <c r="D366" s="215"/>
      <c r="E366" s="132" t="s">
        <v>222</v>
      </c>
      <c r="F366" s="126" t="s">
        <v>222</v>
      </c>
      <c r="G366" s="127" t="s">
        <v>222</v>
      </c>
      <c r="H366" s="127"/>
      <c r="I366" s="124" t="s">
        <v>222</v>
      </c>
      <c r="J366" s="124"/>
      <c r="K366" s="31" t="s">
        <v>222</v>
      </c>
      <c r="L366" s="12" t="s">
        <v>206</v>
      </c>
    </row>
    <row r="367" spans="1:12" ht="12.95" customHeight="1" x14ac:dyDescent="0.2">
      <c r="A367" s="69" t="s">
        <v>295</v>
      </c>
      <c r="B367" s="216" t="s">
        <v>296</v>
      </c>
      <c r="C367" s="113"/>
      <c r="D367" s="113">
        <v>5081</v>
      </c>
      <c r="E367" s="132"/>
      <c r="F367" s="126">
        <v>1355</v>
      </c>
      <c r="G367" s="126"/>
      <c r="H367" s="126">
        <v>30000</v>
      </c>
      <c r="I367" s="125"/>
      <c r="J367" s="125">
        <v>28948</v>
      </c>
      <c r="K367" s="31">
        <v>40000</v>
      </c>
      <c r="L367" s="12"/>
    </row>
    <row r="368" spans="1:12" ht="12.95" customHeight="1" x14ac:dyDescent="0.2">
      <c r="A368" s="38">
        <v>552.33100000000002</v>
      </c>
      <c r="B368" s="130" t="s">
        <v>126</v>
      </c>
      <c r="C368" s="131">
        <v>0</v>
      </c>
      <c r="D368" s="131"/>
      <c r="E368" s="132">
        <v>0</v>
      </c>
      <c r="F368" s="133">
        <v>10</v>
      </c>
      <c r="G368" s="127">
        <v>40000</v>
      </c>
      <c r="H368" s="127"/>
      <c r="I368" s="124">
        <v>35675</v>
      </c>
      <c r="J368" s="124"/>
      <c r="K368" s="31">
        <v>50000</v>
      </c>
      <c r="L368" s="12" t="s">
        <v>206</v>
      </c>
    </row>
    <row r="369" spans="1:12" ht="12.95" customHeight="1" x14ac:dyDescent="0.2">
      <c r="A369" s="38">
        <v>552.33199999999999</v>
      </c>
      <c r="B369" s="130" t="s">
        <v>127</v>
      </c>
      <c r="C369" s="131">
        <v>0</v>
      </c>
      <c r="D369" s="131"/>
      <c r="E369" s="132">
        <v>0</v>
      </c>
      <c r="F369" s="133">
        <v>557</v>
      </c>
      <c r="G369" s="127">
        <v>20000</v>
      </c>
      <c r="H369" s="127"/>
      <c r="I369" s="124">
        <v>14193</v>
      </c>
      <c r="J369" s="124"/>
      <c r="K369" s="31">
        <v>20000</v>
      </c>
      <c r="L369" s="12" t="s">
        <v>206</v>
      </c>
    </row>
    <row r="370" spans="1:12" ht="12.95" customHeight="1" x14ac:dyDescent="0.2">
      <c r="A370" s="38">
        <v>552.33399999999995</v>
      </c>
      <c r="B370" s="130" t="s">
        <v>180</v>
      </c>
      <c r="C370" s="131">
        <v>0</v>
      </c>
      <c r="D370" s="131"/>
      <c r="E370" s="132">
        <v>0</v>
      </c>
      <c r="F370" s="133">
        <v>0</v>
      </c>
      <c r="G370" s="127">
        <v>4000</v>
      </c>
      <c r="H370" s="127"/>
      <c r="I370" s="131">
        <v>869</v>
      </c>
      <c r="J370" s="131"/>
      <c r="K370" s="31">
        <v>2000</v>
      </c>
      <c r="L370" s="12" t="s">
        <v>206</v>
      </c>
    </row>
    <row r="371" spans="1:12" ht="12.95" customHeight="1" x14ac:dyDescent="0.2">
      <c r="A371" s="38">
        <v>552.33600000000001</v>
      </c>
      <c r="B371" s="130" t="s">
        <v>181</v>
      </c>
      <c r="C371" s="131">
        <v>0</v>
      </c>
      <c r="D371" s="131"/>
      <c r="E371" s="132">
        <v>0</v>
      </c>
      <c r="F371" s="133">
        <v>0</v>
      </c>
      <c r="G371" s="127">
        <v>3100</v>
      </c>
      <c r="H371" s="127"/>
      <c r="I371" s="131">
        <v>354</v>
      </c>
      <c r="J371" s="131"/>
      <c r="K371" s="31">
        <v>1800</v>
      </c>
      <c r="L371" s="12" t="s">
        <v>206</v>
      </c>
    </row>
    <row r="372" spans="1:12" ht="12.95" customHeight="1" x14ac:dyDescent="0.2">
      <c r="A372" s="38">
        <v>552.33699999999999</v>
      </c>
      <c r="B372" s="130" t="s">
        <v>182</v>
      </c>
      <c r="C372" s="131">
        <v>0</v>
      </c>
      <c r="D372" s="131"/>
      <c r="E372" s="132">
        <v>0</v>
      </c>
      <c r="F372" s="133">
        <v>0</v>
      </c>
      <c r="G372" s="127">
        <v>1000</v>
      </c>
      <c r="H372" s="127"/>
      <c r="I372" s="131">
        <v>510</v>
      </c>
      <c r="J372" s="131"/>
      <c r="K372" s="31">
        <v>1000</v>
      </c>
      <c r="L372" s="12" t="s">
        <v>206</v>
      </c>
    </row>
    <row r="373" spans="1:12" ht="12.95" customHeight="1" x14ac:dyDescent="0.2">
      <c r="A373" s="38">
        <v>552.34</v>
      </c>
      <c r="B373" s="130" t="s">
        <v>90</v>
      </c>
      <c r="C373" s="131">
        <v>0</v>
      </c>
      <c r="D373" s="131"/>
      <c r="E373" s="132">
        <v>0</v>
      </c>
      <c r="F373" s="133">
        <v>0</v>
      </c>
      <c r="G373" s="134">
        <v>0</v>
      </c>
      <c r="H373" s="134"/>
      <c r="I373" s="131">
        <v>0</v>
      </c>
      <c r="J373" s="131"/>
      <c r="K373" s="31" t="s">
        <v>251</v>
      </c>
      <c r="L373" s="12" t="s">
        <v>206</v>
      </c>
    </row>
    <row r="374" spans="1:12" ht="12.95" customHeight="1" x14ac:dyDescent="0.2">
      <c r="A374" s="38">
        <v>552.34100000000001</v>
      </c>
      <c r="B374" s="130" t="s">
        <v>169</v>
      </c>
      <c r="C374" s="124">
        <v>3718</v>
      </c>
      <c r="D374" s="124"/>
      <c r="E374" s="125">
        <v>3322</v>
      </c>
      <c r="F374" s="126">
        <v>3593</v>
      </c>
      <c r="G374" s="127">
        <v>4000</v>
      </c>
      <c r="H374" s="127"/>
      <c r="I374" s="124">
        <v>4685</v>
      </c>
      <c r="J374" s="124"/>
      <c r="K374" s="31">
        <v>5000</v>
      </c>
      <c r="L374" s="12" t="s">
        <v>206</v>
      </c>
    </row>
    <row r="375" spans="1:12" ht="12.95" customHeight="1" x14ac:dyDescent="0.2">
      <c r="A375" s="38">
        <v>552.49300000000005</v>
      </c>
      <c r="B375" s="130" t="s">
        <v>293</v>
      </c>
      <c r="C375" s="125"/>
      <c r="D375" s="125"/>
      <c r="E375" s="125"/>
      <c r="F375" s="126"/>
      <c r="G375" s="126"/>
      <c r="H375" s="126"/>
      <c r="I375" s="125"/>
      <c r="J375" s="125"/>
      <c r="K375" s="31">
        <v>90000</v>
      </c>
      <c r="L375" s="12"/>
    </row>
    <row r="376" spans="1:12" ht="12.95" customHeight="1" thickBot="1" x14ac:dyDescent="0.25">
      <c r="A376" s="38">
        <v>552.49699999999996</v>
      </c>
      <c r="B376" s="130" t="s">
        <v>294</v>
      </c>
      <c r="C376" s="125"/>
      <c r="D376" s="125"/>
      <c r="E376" s="125"/>
      <c r="F376" s="126"/>
      <c r="G376" s="126"/>
      <c r="H376" s="126"/>
      <c r="I376" s="125"/>
      <c r="J376" s="125"/>
      <c r="K376" s="62">
        <v>10000</v>
      </c>
      <c r="L376" s="12"/>
    </row>
    <row r="377" spans="1:12" ht="12.95" customHeight="1" x14ac:dyDescent="0.3">
      <c r="A377" s="29" t="s">
        <v>18</v>
      </c>
      <c r="B377" s="130" t="s">
        <v>112</v>
      </c>
      <c r="C377" s="124">
        <v>3210</v>
      </c>
      <c r="D377" s="124"/>
      <c r="E377" s="125">
        <v>3322</v>
      </c>
      <c r="F377" s="126">
        <v>5515</v>
      </c>
      <c r="G377" s="127">
        <v>102100</v>
      </c>
      <c r="H377" s="127"/>
      <c r="I377" s="124">
        <v>85235</v>
      </c>
      <c r="J377" s="124"/>
      <c r="K377" s="40">
        <f>SUM(K366:K376)</f>
        <v>219800</v>
      </c>
      <c r="L377" s="22"/>
    </row>
    <row r="378" spans="1:12" ht="12.95" customHeight="1" x14ac:dyDescent="0.25">
      <c r="A378" s="84" t="s">
        <v>276</v>
      </c>
      <c r="B378" s="84"/>
      <c r="C378" s="217">
        <v>0</v>
      </c>
      <c r="D378" s="217"/>
      <c r="E378" s="218">
        <v>0</v>
      </c>
      <c r="F378" s="177">
        <v>0</v>
      </c>
      <c r="G378" s="178">
        <v>0</v>
      </c>
      <c r="H378" s="178"/>
      <c r="I378" s="178">
        <v>0</v>
      </c>
      <c r="J378" s="178"/>
      <c r="K378" s="146"/>
      <c r="L378" s="27"/>
    </row>
    <row r="379" spans="1:12" ht="12.95" customHeight="1" x14ac:dyDescent="0.25">
      <c r="A379" s="33"/>
      <c r="B379" s="129" t="s">
        <v>215</v>
      </c>
      <c r="C379" s="219"/>
      <c r="D379" s="219"/>
      <c r="E379" s="218"/>
      <c r="F379" s="177"/>
      <c r="G379" s="177"/>
      <c r="H379" s="177"/>
      <c r="I379" s="177"/>
      <c r="J379" s="177"/>
      <c r="K379" s="60">
        <v>0</v>
      </c>
    </row>
    <row r="380" spans="1:12" ht="12.95" customHeight="1" x14ac:dyDescent="0.2">
      <c r="A380" s="94" t="s">
        <v>113</v>
      </c>
      <c r="B380" s="94"/>
      <c r="C380" s="163">
        <v>0</v>
      </c>
      <c r="D380" s="163"/>
      <c r="E380" s="181">
        <v>0</v>
      </c>
      <c r="F380" s="182">
        <v>0</v>
      </c>
      <c r="G380" s="183">
        <v>0</v>
      </c>
      <c r="H380" s="183"/>
      <c r="I380" s="163">
        <v>0</v>
      </c>
      <c r="J380" s="163"/>
      <c r="K380" s="220"/>
      <c r="L380" s="23"/>
    </row>
    <row r="381" spans="1:12" ht="18" customHeight="1" x14ac:dyDescent="0.2">
      <c r="A381" s="29"/>
      <c r="B381" s="184" t="s">
        <v>283</v>
      </c>
      <c r="C381" s="132"/>
      <c r="D381" s="132"/>
      <c r="E381" s="132"/>
      <c r="F381" s="133"/>
      <c r="G381" s="133"/>
      <c r="H381" s="133"/>
      <c r="I381" s="132"/>
      <c r="J381" s="132"/>
      <c r="K381" s="221">
        <f>+K365+K377+K379</f>
        <v>249800</v>
      </c>
      <c r="L381" s="21"/>
    </row>
    <row r="382" spans="1:12" ht="22.5" customHeight="1" x14ac:dyDescent="0.2">
      <c r="A382" s="109" t="s">
        <v>183</v>
      </c>
      <c r="B382" s="109"/>
      <c r="C382" s="201">
        <v>3906</v>
      </c>
      <c r="D382" s="201"/>
      <c r="E382" s="202">
        <v>5099</v>
      </c>
      <c r="F382" s="203">
        <v>7286</v>
      </c>
      <c r="G382" s="204">
        <v>138100</v>
      </c>
      <c r="H382" s="204"/>
      <c r="I382" s="201">
        <v>123782</v>
      </c>
      <c r="J382" s="201"/>
      <c r="K382" s="222"/>
      <c r="L382" s="24"/>
    </row>
    <row r="383" spans="1:12" ht="12.95" customHeight="1" x14ac:dyDescent="0.2">
      <c r="A383" s="98" t="s">
        <v>239</v>
      </c>
      <c r="B383" s="99"/>
      <c r="C383" s="99"/>
      <c r="D383" s="99"/>
      <c r="E383" s="99"/>
      <c r="F383" s="99"/>
      <c r="G383" s="99"/>
      <c r="H383" s="99"/>
      <c r="I383" s="99"/>
      <c r="J383" s="99"/>
      <c r="K383" s="99"/>
      <c r="L383" s="99"/>
    </row>
    <row r="384" spans="1:12" ht="12.95" customHeight="1" x14ac:dyDescent="0.2">
      <c r="A384" s="80" t="s">
        <v>282</v>
      </c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</row>
    <row r="385" spans="1:13" ht="12.95" customHeight="1" x14ac:dyDescent="0.2">
      <c r="A385" s="82" t="s">
        <v>0</v>
      </c>
      <c r="B385" s="82"/>
      <c r="C385" s="82"/>
      <c r="D385" s="82"/>
      <c r="E385" s="112" t="s">
        <v>1</v>
      </c>
      <c r="F385" s="113" t="s">
        <v>2</v>
      </c>
      <c r="G385" s="114" t="s">
        <v>3</v>
      </c>
      <c r="H385" s="114"/>
      <c r="I385" s="115" t="s">
        <v>4</v>
      </c>
      <c r="J385" s="115"/>
      <c r="K385" s="31" t="s">
        <v>6</v>
      </c>
      <c r="L385" s="9" t="s">
        <v>6</v>
      </c>
    </row>
    <row r="386" spans="1:13" ht="12.95" customHeight="1" x14ac:dyDescent="0.2">
      <c r="A386" s="83" t="s">
        <v>7</v>
      </c>
      <c r="B386" s="83"/>
      <c r="C386" s="83"/>
      <c r="D386" s="83"/>
      <c r="E386" s="116" t="s">
        <v>7</v>
      </c>
      <c r="F386" s="117" t="s">
        <v>7</v>
      </c>
      <c r="G386" s="118" t="s">
        <v>8</v>
      </c>
      <c r="H386" s="118"/>
      <c r="I386" s="119" t="s">
        <v>7</v>
      </c>
      <c r="J386" s="119"/>
      <c r="K386" s="32" t="s">
        <v>8</v>
      </c>
      <c r="L386" s="10" t="s">
        <v>8</v>
      </c>
    </row>
    <row r="387" spans="1:13" ht="27" customHeight="1" x14ac:dyDescent="0.25">
      <c r="A387" s="84" t="s">
        <v>277</v>
      </c>
      <c r="B387" s="84"/>
      <c r="C387" s="120">
        <v>12000</v>
      </c>
      <c r="D387" s="120"/>
      <c r="E387" s="137">
        <v>12000</v>
      </c>
      <c r="F387" s="122">
        <v>12000</v>
      </c>
      <c r="G387" s="123">
        <v>12000</v>
      </c>
      <c r="H387" s="123"/>
      <c r="I387" s="120">
        <v>8820</v>
      </c>
      <c r="J387" s="120"/>
      <c r="K387" s="41">
        <v>8000</v>
      </c>
      <c r="L387" s="14" t="s">
        <v>206</v>
      </c>
    </row>
    <row r="388" spans="1:13" ht="12.95" customHeight="1" thickBot="1" x14ac:dyDescent="0.25">
      <c r="A388" s="87" t="s">
        <v>184</v>
      </c>
      <c r="B388" s="87"/>
      <c r="C388" s="131">
        <v>969</v>
      </c>
      <c r="D388" s="131"/>
      <c r="E388" s="132">
        <v>892</v>
      </c>
      <c r="F388" s="133">
        <v>984</v>
      </c>
      <c r="G388" s="134">
        <v>960</v>
      </c>
      <c r="H388" s="134"/>
      <c r="I388" s="131">
        <v>705</v>
      </c>
      <c r="J388" s="131"/>
      <c r="K388" s="62">
        <v>640</v>
      </c>
      <c r="L388" s="12" t="s">
        <v>206</v>
      </c>
    </row>
    <row r="389" spans="1:13" ht="12.95" customHeight="1" x14ac:dyDescent="0.3">
      <c r="A389" s="85" t="s">
        <v>175</v>
      </c>
      <c r="B389" s="85"/>
      <c r="C389" s="124">
        <v>12969</v>
      </c>
      <c r="D389" s="124"/>
      <c r="E389" s="125">
        <v>12892</v>
      </c>
      <c r="F389" s="126">
        <v>12984</v>
      </c>
      <c r="G389" s="127">
        <v>12960</v>
      </c>
      <c r="H389" s="127"/>
      <c r="I389" s="124">
        <v>9525</v>
      </c>
      <c r="J389" s="124"/>
      <c r="K389" s="40">
        <f>SUM(K387:K388)</f>
        <v>8640</v>
      </c>
      <c r="L389" s="22"/>
    </row>
    <row r="390" spans="1:13" ht="12.95" customHeight="1" x14ac:dyDescent="0.25">
      <c r="A390" s="87" t="s">
        <v>263</v>
      </c>
      <c r="B390" s="87"/>
      <c r="C390" s="198"/>
      <c r="D390" s="198"/>
      <c r="E390" s="146"/>
      <c r="F390" s="146"/>
      <c r="G390" s="198"/>
      <c r="H390" s="198"/>
      <c r="I390" s="198"/>
      <c r="J390" s="198"/>
      <c r="K390" s="35"/>
      <c r="L390" s="22"/>
    </row>
    <row r="391" spans="1:13" ht="12.95" customHeight="1" x14ac:dyDescent="0.2">
      <c r="A391" s="38">
        <v>590.43700000000001</v>
      </c>
      <c r="B391" s="130" t="s">
        <v>185</v>
      </c>
      <c r="C391" s="124">
        <v>16815</v>
      </c>
      <c r="D391" s="124"/>
      <c r="E391" s="125">
        <v>16472</v>
      </c>
      <c r="F391" s="126">
        <v>15435</v>
      </c>
      <c r="G391" s="127">
        <v>16500</v>
      </c>
      <c r="H391" s="127"/>
      <c r="I391" s="124">
        <v>11382</v>
      </c>
      <c r="J391" s="124"/>
      <c r="K391" s="31">
        <v>16500</v>
      </c>
      <c r="L391" s="12" t="s">
        <v>206</v>
      </c>
    </row>
    <row r="392" spans="1:13" ht="12.95" customHeight="1" x14ac:dyDescent="0.2">
      <c r="A392" s="38">
        <v>590.43799999999999</v>
      </c>
      <c r="B392" s="130" t="s">
        <v>186</v>
      </c>
      <c r="C392" s="124">
        <v>385361</v>
      </c>
      <c r="D392" s="124"/>
      <c r="E392" s="125">
        <v>384915</v>
      </c>
      <c r="F392" s="126">
        <v>429856</v>
      </c>
      <c r="G392" s="127">
        <v>440578</v>
      </c>
      <c r="H392" s="127"/>
      <c r="I392" s="124">
        <v>293718</v>
      </c>
      <c r="J392" s="124"/>
      <c r="K392" s="31">
        <v>440578</v>
      </c>
      <c r="L392" s="12" t="s">
        <v>206</v>
      </c>
    </row>
    <row r="393" spans="1:13" ht="12.95" customHeight="1" x14ac:dyDescent="0.2">
      <c r="A393" s="38">
        <v>590.45600000000002</v>
      </c>
      <c r="B393" s="130" t="s">
        <v>284</v>
      </c>
      <c r="C393" s="125"/>
      <c r="D393" s="125"/>
      <c r="E393" s="125"/>
      <c r="F393" s="126"/>
      <c r="G393" s="126"/>
      <c r="H393" s="126"/>
      <c r="I393" s="125"/>
      <c r="J393" s="125"/>
      <c r="K393" s="31">
        <v>0</v>
      </c>
      <c r="L393" s="12"/>
    </row>
    <row r="394" spans="1:13" ht="12.95" customHeight="1" x14ac:dyDescent="0.2">
      <c r="A394" s="38">
        <v>590.46799999999996</v>
      </c>
      <c r="B394" s="130" t="s">
        <v>187</v>
      </c>
      <c r="C394" s="124">
        <v>9425</v>
      </c>
      <c r="D394" s="124"/>
      <c r="E394" s="125">
        <v>8700</v>
      </c>
      <c r="F394" s="126">
        <v>17250</v>
      </c>
      <c r="G394" s="127">
        <v>18000</v>
      </c>
      <c r="H394" s="127"/>
      <c r="I394" s="124">
        <v>15000</v>
      </c>
      <c r="J394" s="124"/>
      <c r="K394" s="31">
        <v>18000</v>
      </c>
      <c r="L394" s="12" t="s">
        <v>206</v>
      </c>
    </row>
    <row r="395" spans="1:13" ht="12.95" customHeight="1" x14ac:dyDescent="0.2">
      <c r="A395" s="38">
        <v>590.46900000000005</v>
      </c>
      <c r="B395" s="130" t="s">
        <v>188</v>
      </c>
      <c r="C395" s="124">
        <v>11675</v>
      </c>
      <c r="D395" s="124"/>
      <c r="E395" s="125">
        <v>21268</v>
      </c>
      <c r="F395" s="126">
        <v>17225</v>
      </c>
      <c r="G395" s="127">
        <v>22200</v>
      </c>
      <c r="H395" s="127"/>
      <c r="I395" s="124">
        <v>17250</v>
      </c>
      <c r="J395" s="124"/>
      <c r="K395" s="31">
        <v>22200</v>
      </c>
      <c r="L395" s="12" t="s">
        <v>206</v>
      </c>
      <c r="M395" s="1" t="s">
        <v>312</v>
      </c>
    </row>
    <row r="396" spans="1:13" ht="12.95" customHeight="1" x14ac:dyDescent="0.2">
      <c r="A396" s="38">
        <v>590.47</v>
      </c>
      <c r="B396" s="130" t="s">
        <v>189</v>
      </c>
      <c r="C396" s="124">
        <v>16500</v>
      </c>
      <c r="D396" s="124"/>
      <c r="E396" s="125">
        <v>18100</v>
      </c>
      <c r="F396" s="126">
        <v>19500</v>
      </c>
      <c r="G396" s="127">
        <v>21000</v>
      </c>
      <c r="H396" s="127"/>
      <c r="I396" s="124">
        <v>21000</v>
      </c>
      <c r="J396" s="124"/>
      <c r="K396" s="31">
        <v>23500</v>
      </c>
      <c r="L396" s="12" t="s">
        <v>206</v>
      </c>
      <c r="M396" s="1" t="s">
        <v>313</v>
      </c>
    </row>
    <row r="397" spans="1:13" ht="12.95" customHeight="1" x14ac:dyDescent="0.2">
      <c r="A397" s="38">
        <v>590.471</v>
      </c>
      <c r="B397" s="130" t="s">
        <v>190</v>
      </c>
      <c r="C397" s="124">
        <v>2996</v>
      </c>
      <c r="D397" s="124"/>
      <c r="E397" s="125">
        <v>3050</v>
      </c>
      <c r="F397" s="126">
        <v>2684</v>
      </c>
      <c r="G397" s="127">
        <v>5000</v>
      </c>
      <c r="H397" s="127"/>
      <c r="I397" s="124">
        <v>2275</v>
      </c>
      <c r="J397" s="124"/>
      <c r="K397" s="31">
        <v>5000</v>
      </c>
      <c r="L397" s="12" t="s">
        <v>206</v>
      </c>
      <c r="M397" s="1" t="s">
        <v>314</v>
      </c>
    </row>
    <row r="398" spans="1:13" ht="12.95" customHeight="1" x14ac:dyDescent="0.2">
      <c r="A398" s="38">
        <v>590.47199999999998</v>
      </c>
      <c r="B398" s="130" t="s">
        <v>346</v>
      </c>
      <c r="C398" s="125"/>
      <c r="D398" s="125"/>
      <c r="E398" s="125"/>
      <c r="F398" s="126"/>
      <c r="G398" s="126"/>
      <c r="H398" s="126"/>
      <c r="I398" s="125"/>
      <c r="J398" s="125"/>
      <c r="K398" s="31">
        <v>30000</v>
      </c>
      <c r="L398" s="12"/>
    </row>
    <row r="399" spans="1:13" ht="12.95" customHeight="1" x14ac:dyDescent="0.2">
      <c r="A399" s="38">
        <v>590.47299999999996</v>
      </c>
      <c r="B399" s="130" t="s">
        <v>317</v>
      </c>
      <c r="C399" s="125"/>
      <c r="D399" s="125"/>
      <c r="E399" s="125"/>
      <c r="F399" s="126"/>
      <c r="G399" s="126"/>
      <c r="H399" s="126"/>
      <c r="I399" s="125"/>
      <c r="J399" s="125"/>
      <c r="K399" s="31">
        <v>2500</v>
      </c>
      <c r="L399" s="12"/>
    </row>
    <row r="400" spans="1:13" ht="12.95" customHeight="1" x14ac:dyDescent="0.2">
      <c r="A400" s="38">
        <v>590.47400000000005</v>
      </c>
      <c r="B400" s="130" t="s">
        <v>316</v>
      </c>
      <c r="C400" s="125"/>
      <c r="D400" s="125"/>
      <c r="E400" s="125"/>
      <c r="F400" s="126"/>
      <c r="G400" s="126"/>
      <c r="H400" s="126"/>
      <c r="I400" s="125"/>
      <c r="J400" s="125"/>
      <c r="K400" s="31">
        <v>0</v>
      </c>
      <c r="L400" s="12"/>
    </row>
    <row r="401" spans="1:12" ht="12.95" customHeight="1" x14ac:dyDescent="0.2">
      <c r="A401" s="38">
        <v>590.47500000000002</v>
      </c>
      <c r="B401" s="130" t="s">
        <v>191</v>
      </c>
      <c r="C401" s="124">
        <v>75786</v>
      </c>
      <c r="D401" s="124"/>
      <c r="E401" s="125">
        <v>81157</v>
      </c>
      <c r="F401" s="126">
        <v>70165</v>
      </c>
      <c r="G401" s="127">
        <v>75000</v>
      </c>
      <c r="H401" s="127"/>
      <c r="I401" s="124">
        <v>51783</v>
      </c>
      <c r="J401" s="124"/>
      <c r="K401" s="31">
        <v>75000</v>
      </c>
      <c r="L401" s="12" t="s">
        <v>206</v>
      </c>
    </row>
    <row r="402" spans="1:12" ht="12.95" customHeight="1" x14ac:dyDescent="0.2">
      <c r="A402" s="38">
        <v>590.476</v>
      </c>
      <c r="B402" s="130" t="s">
        <v>192</v>
      </c>
      <c r="C402" s="124">
        <v>20094</v>
      </c>
      <c r="D402" s="124"/>
      <c r="E402" s="125">
        <v>31158</v>
      </c>
      <c r="F402" s="126">
        <v>66797</v>
      </c>
      <c r="G402" s="127">
        <v>60000</v>
      </c>
      <c r="H402" s="127"/>
      <c r="I402" s="124">
        <v>19364</v>
      </c>
      <c r="J402" s="124"/>
      <c r="K402" s="31">
        <v>30000</v>
      </c>
      <c r="L402" s="12" t="s">
        <v>206</v>
      </c>
    </row>
    <row r="403" spans="1:12" ht="12.95" customHeight="1" x14ac:dyDescent="0.2">
      <c r="A403" s="38">
        <v>590.47699999999998</v>
      </c>
      <c r="B403" s="130" t="s">
        <v>193</v>
      </c>
      <c r="C403" s="124">
        <v>27656</v>
      </c>
      <c r="D403" s="124"/>
      <c r="E403" s="125">
        <v>82303</v>
      </c>
      <c r="F403" s="126">
        <v>109357</v>
      </c>
      <c r="G403" s="127">
        <v>125000</v>
      </c>
      <c r="H403" s="127"/>
      <c r="I403" s="124">
        <v>119624</v>
      </c>
      <c r="J403" s="124"/>
      <c r="K403" s="31">
        <v>95000</v>
      </c>
      <c r="L403" s="12" t="s">
        <v>206</v>
      </c>
    </row>
    <row r="404" spans="1:12" ht="12.95" customHeight="1" x14ac:dyDescent="0.2">
      <c r="A404" s="38">
        <v>590.47900000000004</v>
      </c>
      <c r="B404" s="130" t="s">
        <v>194</v>
      </c>
      <c r="C404" s="131">
        <v>304</v>
      </c>
      <c r="D404" s="131"/>
      <c r="E404" s="125">
        <v>5346</v>
      </c>
      <c r="F404" s="126">
        <v>1666</v>
      </c>
      <c r="G404" s="127">
        <v>1500</v>
      </c>
      <c r="H404" s="127"/>
      <c r="I404" s="131">
        <v>270</v>
      </c>
      <c r="J404" s="131"/>
      <c r="K404" s="31">
        <v>1500</v>
      </c>
      <c r="L404" s="12" t="s">
        <v>206</v>
      </c>
    </row>
    <row r="405" spans="1:12" ht="12.95" customHeight="1" x14ac:dyDescent="0.2">
      <c r="A405" s="38">
        <v>590.48</v>
      </c>
      <c r="B405" s="130" t="s">
        <v>195</v>
      </c>
      <c r="C405" s="124">
        <v>13345</v>
      </c>
      <c r="D405" s="124"/>
      <c r="E405" s="125">
        <v>15598</v>
      </c>
      <c r="F405" s="126">
        <v>18588</v>
      </c>
      <c r="G405" s="127">
        <v>18500</v>
      </c>
      <c r="H405" s="127"/>
      <c r="I405" s="124">
        <v>15486</v>
      </c>
      <c r="J405" s="124"/>
      <c r="K405" s="31">
        <v>18500</v>
      </c>
      <c r="L405" s="12" t="s">
        <v>206</v>
      </c>
    </row>
    <row r="406" spans="1:12" ht="12.95" customHeight="1" x14ac:dyDescent="0.2">
      <c r="A406" s="38">
        <v>590.48099999999999</v>
      </c>
      <c r="B406" s="130" t="s">
        <v>196</v>
      </c>
      <c r="C406" s="124">
        <v>50430</v>
      </c>
      <c r="D406" s="124"/>
      <c r="E406" s="125">
        <v>39695</v>
      </c>
      <c r="F406" s="126">
        <v>45045</v>
      </c>
      <c r="G406" s="127">
        <v>46000</v>
      </c>
      <c r="H406" s="127"/>
      <c r="I406" s="124">
        <v>39823</v>
      </c>
      <c r="J406" s="124"/>
      <c r="K406" s="31">
        <v>55000</v>
      </c>
      <c r="L406" s="12" t="s">
        <v>206</v>
      </c>
    </row>
    <row r="407" spans="1:12" ht="12.95" customHeight="1" x14ac:dyDescent="0.2">
      <c r="A407" s="38">
        <v>590.48199999999997</v>
      </c>
      <c r="B407" s="130" t="s">
        <v>197</v>
      </c>
      <c r="C407" s="124">
        <v>5100</v>
      </c>
      <c r="D407" s="124"/>
      <c r="E407" s="125">
        <v>2400</v>
      </c>
      <c r="F407" s="126">
        <v>3750</v>
      </c>
      <c r="G407" s="127">
        <v>4000</v>
      </c>
      <c r="H407" s="127"/>
      <c r="I407" s="124">
        <v>2250</v>
      </c>
      <c r="J407" s="124"/>
      <c r="K407" s="31">
        <v>4000</v>
      </c>
      <c r="L407" s="12" t="s">
        <v>206</v>
      </c>
    </row>
    <row r="408" spans="1:12" ht="12.95" customHeight="1" x14ac:dyDescent="0.2">
      <c r="A408" s="38">
        <v>590.48299999999995</v>
      </c>
      <c r="B408" s="130" t="s">
        <v>198</v>
      </c>
      <c r="C408" s="124">
        <v>4860</v>
      </c>
      <c r="D408" s="124"/>
      <c r="E408" s="125">
        <v>4860</v>
      </c>
      <c r="F408" s="126">
        <v>4455</v>
      </c>
      <c r="G408" s="127">
        <v>5000</v>
      </c>
      <c r="H408" s="127"/>
      <c r="I408" s="124">
        <v>3645</v>
      </c>
      <c r="J408" s="124"/>
      <c r="K408" s="31">
        <v>5000</v>
      </c>
      <c r="L408" s="12" t="s">
        <v>206</v>
      </c>
    </row>
    <row r="409" spans="1:12" ht="12.95" customHeight="1" x14ac:dyDescent="0.2">
      <c r="A409" s="38">
        <v>590.48500000000001</v>
      </c>
      <c r="B409" s="130" t="s">
        <v>132</v>
      </c>
      <c r="C409" s="125"/>
      <c r="D409" s="125"/>
      <c r="E409" s="125"/>
      <c r="F409" s="126"/>
      <c r="G409" s="126"/>
      <c r="H409" s="126"/>
      <c r="I409" s="125"/>
      <c r="J409" s="125"/>
      <c r="K409" s="31">
        <v>75000</v>
      </c>
      <c r="L409" s="12"/>
    </row>
    <row r="410" spans="1:12" ht="12.95" customHeight="1" x14ac:dyDescent="0.2">
      <c r="A410" s="38">
        <v>590.49300000000005</v>
      </c>
      <c r="B410" s="130" t="s">
        <v>199</v>
      </c>
      <c r="C410" s="124">
        <v>73318</v>
      </c>
      <c r="D410" s="124"/>
      <c r="E410" s="125">
        <v>76115</v>
      </c>
      <c r="F410" s="126">
        <v>87918</v>
      </c>
      <c r="G410" s="127">
        <v>90000</v>
      </c>
      <c r="H410" s="127"/>
      <c r="I410" s="124">
        <v>66997</v>
      </c>
      <c r="J410" s="124"/>
      <c r="K410" s="31">
        <v>0</v>
      </c>
      <c r="L410" s="12" t="s">
        <v>206</v>
      </c>
    </row>
    <row r="411" spans="1:12" ht="12.95" customHeight="1" x14ac:dyDescent="0.2">
      <c r="A411" s="38">
        <v>590.495</v>
      </c>
      <c r="B411" s="130" t="s">
        <v>200</v>
      </c>
      <c r="C411" s="131">
        <v>275</v>
      </c>
      <c r="D411" s="131"/>
      <c r="E411" s="125">
        <v>1871</v>
      </c>
      <c r="F411" s="126">
        <v>18683</v>
      </c>
      <c r="G411" s="127">
        <v>20000</v>
      </c>
      <c r="H411" s="127"/>
      <c r="I411" s="131">
        <v>330</v>
      </c>
      <c r="J411" s="131"/>
      <c r="K411" s="31">
        <v>2500</v>
      </c>
      <c r="L411" s="12" t="s">
        <v>206</v>
      </c>
    </row>
    <row r="412" spans="1:12" ht="12.95" customHeight="1" thickBot="1" x14ac:dyDescent="0.25">
      <c r="A412" s="38">
        <v>590.49699999999996</v>
      </c>
      <c r="B412" s="130" t="s">
        <v>201</v>
      </c>
      <c r="C412" s="124">
        <v>22288</v>
      </c>
      <c r="D412" s="124"/>
      <c r="E412" s="135">
        <v>23375</v>
      </c>
      <c r="F412" s="126">
        <v>22338</v>
      </c>
      <c r="G412" s="127">
        <v>20000</v>
      </c>
      <c r="H412" s="127"/>
      <c r="I412" s="127">
        <v>6390</v>
      </c>
      <c r="J412" s="127"/>
      <c r="K412" s="62">
        <v>0</v>
      </c>
      <c r="L412" s="13" t="s">
        <v>9</v>
      </c>
    </row>
    <row r="413" spans="1:12" ht="12.95" customHeight="1" x14ac:dyDescent="0.2">
      <c r="A413" s="44" t="s">
        <v>18</v>
      </c>
      <c r="B413" s="158" t="s">
        <v>202</v>
      </c>
      <c r="C413" s="213">
        <v>745993</v>
      </c>
      <c r="D413" s="213"/>
      <c r="E413" s="199">
        <v>817786</v>
      </c>
      <c r="F413" s="161">
        <v>950710</v>
      </c>
      <c r="G413" s="200">
        <v>988278</v>
      </c>
      <c r="H413" s="200"/>
      <c r="I413" s="213">
        <v>686587</v>
      </c>
      <c r="J413" s="213"/>
      <c r="K413" s="47">
        <f>SUM(K391:K412)</f>
        <v>919778</v>
      </c>
      <c r="L413" s="23"/>
    </row>
    <row r="414" spans="1:12" ht="12.95" customHeight="1" thickBot="1" x14ac:dyDescent="0.25">
      <c r="A414" s="111" t="s">
        <v>240</v>
      </c>
      <c r="B414" s="111"/>
      <c r="C414" s="111"/>
      <c r="D414" s="111"/>
      <c r="E414" s="111"/>
      <c r="F414" s="111"/>
      <c r="G414" s="111"/>
      <c r="H414" s="111"/>
      <c r="I414" s="111"/>
      <c r="J414" s="111"/>
      <c r="K414" s="111"/>
      <c r="L414" s="111"/>
    </row>
    <row r="415" spans="1:12" ht="12.95" customHeight="1" thickBot="1" x14ac:dyDescent="0.25">
      <c r="A415" s="43"/>
      <c r="B415" s="223" t="s">
        <v>216</v>
      </c>
      <c r="C415" s="224"/>
      <c r="D415" s="224"/>
      <c r="E415" s="224"/>
      <c r="F415" s="224"/>
      <c r="G415" s="224"/>
      <c r="H415" s="224"/>
      <c r="I415" s="224"/>
      <c r="J415" s="224"/>
      <c r="K415" s="225">
        <f>+K389+K413</f>
        <v>928418</v>
      </c>
      <c r="L415" s="8"/>
    </row>
    <row r="416" spans="1:12" ht="16.5" customHeight="1" x14ac:dyDescent="0.3">
      <c r="A416" s="90" t="s">
        <v>203</v>
      </c>
      <c r="B416" s="90"/>
      <c r="C416" s="124">
        <v>5903776</v>
      </c>
      <c r="D416" s="124"/>
      <c r="E416" s="125">
        <v>5583711</v>
      </c>
      <c r="F416" s="126">
        <v>6008248</v>
      </c>
      <c r="G416" s="127">
        <v>9000760</v>
      </c>
      <c r="H416" s="127"/>
      <c r="I416" s="124">
        <v>4693057</v>
      </c>
      <c r="J416" s="124"/>
      <c r="K416" s="173">
        <f>+K119+K141+K168+K212+K265+K317+K354+K381+K415</f>
        <v>9076289.0045999996</v>
      </c>
      <c r="L416" s="19"/>
    </row>
    <row r="417" spans="1:12" ht="12.95" customHeight="1" x14ac:dyDescent="0.2">
      <c r="A417" s="84"/>
      <c r="B417" s="84"/>
      <c r="C417" s="114" t="s">
        <v>204</v>
      </c>
      <c r="D417" s="114"/>
      <c r="E417" s="224" t="s">
        <v>204</v>
      </c>
      <c r="F417" s="113" t="s">
        <v>204</v>
      </c>
      <c r="G417" s="215" t="s">
        <v>204</v>
      </c>
      <c r="H417" s="215"/>
      <c r="I417" s="114" t="s">
        <v>204</v>
      </c>
      <c r="J417" s="114"/>
      <c r="K417" s="31" t="s">
        <v>205</v>
      </c>
      <c r="L417" s="12" t="s">
        <v>205</v>
      </c>
    </row>
    <row r="418" spans="1:12" ht="12.95" customHeight="1" x14ac:dyDescent="0.2">
      <c r="A418" s="88" t="s">
        <v>241</v>
      </c>
      <c r="B418" s="89"/>
      <c r="C418" s="89"/>
      <c r="D418" s="89"/>
      <c r="E418" s="89"/>
      <c r="F418" s="89"/>
      <c r="G418" s="89"/>
      <c r="H418" s="89"/>
      <c r="I418" s="89"/>
      <c r="J418" s="89"/>
      <c r="K418" s="89"/>
      <c r="L418" s="89"/>
    </row>
    <row r="419" spans="1:12" ht="18" customHeight="1" x14ac:dyDescent="0.2">
      <c r="A419" s="39"/>
      <c r="B419" s="226" t="s">
        <v>217</v>
      </c>
      <c r="C419" s="216"/>
      <c r="D419" s="216"/>
      <c r="E419" s="216"/>
      <c r="F419" s="216"/>
      <c r="G419" s="216"/>
      <c r="H419" s="216"/>
      <c r="I419" s="216"/>
      <c r="J419" s="216"/>
      <c r="K419" s="227">
        <f>+K79-K416</f>
        <v>47068.995400000364</v>
      </c>
    </row>
    <row r="420" spans="1:12" ht="11.25" customHeight="1" x14ac:dyDescent="0.2">
      <c r="A420" s="110"/>
      <c r="B420" s="110"/>
      <c r="C420" s="110"/>
      <c r="D420" s="110"/>
      <c r="E420" s="110"/>
      <c r="F420" s="110"/>
      <c r="G420" s="110"/>
      <c r="H420" s="110"/>
      <c r="I420" s="110"/>
      <c r="J420" s="110"/>
      <c r="K420" s="110"/>
      <c r="L420" s="110"/>
    </row>
  </sheetData>
  <mergeCells count="1065">
    <mergeCell ref="A418:L418"/>
    <mergeCell ref="A420:L420"/>
    <mergeCell ref="C413:D413"/>
    <mergeCell ref="G413:H413"/>
    <mergeCell ref="I413:J413"/>
    <mergeCell ref="A414:L414"/>
    <mergeCell ref="A416:B416"/>
    <mergeCell ref="C416:D416"/>
    <mergeCell ref="G416:H416"/>
    <mergeCell ref="I416:J416"/>
    <mergeCell ref="A417:B417"/>
    <mergeCell ref="C417:D417"/>
    <mergeCell ref="G417:H417"/>
    <mergeCell ref="I417:J417"/>
    <mergeCell ref="C410:D410"/>
    <mergeCell ref="G410:H410"/>
    <mergeCell ref="I410:J410"/>
    <mergeCell ref="C411:D411"/>
    <mergeCell ref="G411:H411"/>
    <mergeCell ref="I411:J411"/>
    <mergeCell ref="C412:D412"/>
    <mergeCell ref="G412:H412"/>
    <mergeCell ref="I412:J412"/>
    <mergeCell ref="C405:D405"/>
    <mergeCell ref="G405:H405"/>
    <mergeCell ref="I405:J405"/>
    <mergeCell ref="C406:D406"/>
    <mergeCell ref="G406:H406"/>
    <mergeCell ref="I406:J406"/>
    <mergeCell ref="C407:D407"/>
    <mergeCell ref="G407:H407"/>
    <mergeCell ref="I407:J407"/>
    <mergeCell ref="C408:D408"/>
    <mergeCell ref="G408:H408"/>
    <mergeCell ref="I408:J408"/>
    <mergeCell ref="C402:D402"/>
    <mergeCell ref="G402:H402"/>
    <mergeCell ref="I402:J402"/>
    <mergeCell ref="C403:D403"/>
    <mergeCell ref="G403:H403"/>
    <mergeCell ref="I403:J403"/>
    <mergeCell ref="C404:D404"/>
    <mergeCell ref="G404:H404"/>
    <mergeCell ref="I404:J404"/>
    <mergeCell ref="C396:D396"/>
    <mergeCell ref="G396:H396"/>
    <mergeCell ref="I396:J396"/>
    <mergeCell ref="C397:D397"/>
    <mergeCell ref="G397:H397"/>
    <mergeCell ref="I397:J397"/>
    <mergeCell ref="C401:D401"/>
    <mergeCell ref="G401:H401"/>
    <mergeCell ref="I401:J401"/>
    <mergeCell ref="C392:D392"/>
    <mergeCell ref="G392:H392"/>
    <mergeCell ref="I392:J392"/>
    <mergeCell ref="C394:D394"/>
    <mergeCell ref="G394:H394"/>
    <mergeCell ref="I394:J394"/>
    <mergeCell ref="C395:D395"/>
    <mergeCell ref="G395:H395"/>
    <mergeCell ref="I395:J395"/>
    <mergeCell ref="A389:B389"/>
    <mergeCell ref="C389:D389"/>
    <mergeCell ref="G389:H389"/>
    <mergeCell ref="I389:J389"/>
    <mergeCell ref="A390:B390"/>
    <mergeCell ref="C390:D390"/>
    <mergeCell ref="G390:H390"/>
    <mergeCell ref="I390:J390"/>
    <mergeCell ref="C391:D391"/>
    <mergeCell ref="G391:H391"/>
    <mergeCell ref="I391:J391"/>
    <mergeCell ref="A387:B387"/>
    <mergeCell ref="C387:D387"/>
    <mergeCell ref="G387:H387"/>
    <mergeCell ref="I387:J387"/>
    <mergeCell ref="A388:B388"/>
    <mergeCell ref="C388:D388"/>
    <mergeCell ref="G388:H388"/>
    <mergeCell ref="I388:J388"/>
    <mergeCell ref="A382:B382"/>
    <mergeCell ref="C382:D382"/>
    <mergeCell ref="G382:H382"/>
    <mergeCell ref="I382:J382"/>
    <mergeCell ref="A383:L383"/>
    <mergeCell ref="A384:L384"/>
    <mergeCell ref="A385:D385"/>
    <mergeCell ref="G385:H385"/>
    <mergeCell ref="I385:J385"/>
    <mergeCell ref="A386:D386"/>
    <mergeCell ref="G386:H386"/>
    <mergeCell ref="I386:J386"/>
    <mergeCell ref="C377:D377"/>
    <mergeCell ref="G377:H377"/>
    <mergeCell ref="I377:J377"/>
    <mergeCell ref="A378:B378"/>
    <mergeCell ref="C378:D378"/>
    <mergeCell ref="G378:H378"/>
    <mergeCell ref="I378:J378"/>
    <mergeCell ref="A380:B380"/>
    <mergeCell ref="C380:D380"/>
    <mergeCell ref="G380:H380"/>
    <mergeCell ref="I380:J380"/>
    <mergeCell ref="C373:D373"/>
    <mergeCell ref="G373:H373"/>
    <mergeCell ref="I373:J373"/>
    <mergeCell ref="C374:D374"/>
    <mergeCell ref="G374:H374"/>
    <mergeCell ref="I374:J374"/>
    <mergeCell ref="C369:D369"/>
    <mergeCell ref="G369:H369"/>
    <mergeCell ref="I369:J369"/>
    <mergeCell ref="C370:D370"/>
    <mergeCell ref="G370:H370"/>
    <mergeCell ref="I370:J370"/>
    <mergeCell ref="C371:D371"/>
    <mergeCell ref="G371:H371"/>
    <mergeCell ref="I371:J371"/>
    <mergeCell ref="C372:D372"/>
    <mergeCell ref="G372:H372"/>
    <mergeCell ref="I372:J372"/>
    <mergeCell ref="A365:B365"/>
    <mergeCell ref="C365:D365"/>
    <mergeCell ref="G365:H365"/>
    <mergeCell ref="I365:J365"/>
    <mergeCell ref="A366:B366"/>
    <mergeCell ref="C366:D366"/>
    <mergeCell ref="G366:H366"/>
    <mergeCell ref="I366:J366"/>
    <mergeCell ref="C368:D368"/>
    <mergeCell ref="G368:H368"/>
    <mergeCell ref="I368:J368"/>
    <mergeCell ref="A362:B362"/>
    <mergeCell ref="C362:D362"/>
    <mergeCell ref="G362:H362"/>
    <mergeCell ref="I362:J362"/>
    <mergeCell ref="A363:B363"/>
    <mergeCell ref="C363:D363"/>
    <mergeCell ref="G363:H363"/>
    <mergeCell ref="I363:J363"/>
    <mergeCell ref="A364:B364"/>
    <mergeCell ref="C364:D364"/>
    <mergeCell ref="G364:H364"/>
    <mergeCell ref="I364:J364"/>
    <mergeCell ref="A360:B360"/>
    <mergeCell ref="C360:D360"/>
    <mergeCell ref="G360:H360"/>
    <mergeCell ref="I360:J360"/>
    <mergeCell ref="A361:B361"/>
    <mergeCell ref="C361:D361"/>
    <mergeCell ref="G361:H361"/>
    <mergeCell ref="I361:J361"/>
    <mergeCell ref="A355:L355"/>
    <mergeCell ref="A356:L356"/>
    <mergeCell ref="A357:L357"/>
    <mergeCell ref="A358:D358"/>
    <mergeCell ref="G358:H358"/>
    <mergeCell ref="I358:J358"/>
    <mergeCell ref="A359:D359"/>
    <mergeCell ref="G359:H359"/>
    <mergeCell ref="I359:J359"/>
    <mergeCell ref="A351:B351"/>
    <mergeCell ref="C351:D351"/>
    <mergeCell ref="G351:H351"/>
    <mergeCell ref="I351:J351"/>
    <mergeCell ref="A352:B352"/>
    <mergeCell ref="C352:D352"/>
    <mergeCell ref="G352:H352"/>
    <mergeCell ref="I352:J352"/>
    <mergeCell ref="A353:B353"/>
    <mergeCell ref="C353:D353"/>
    <mergeCell ref="G353:H353"/>
    <mergeCell ref="I353:J353"/>
    <mergeCell ref="A350:B350"/>
    <mergeCell ref="C350:D350"/>
    <mergeCell ref="G350:H350"/>
    <mergeCell ref="I350:J350"/>
    <mergeCell ref="C347:D347"/>
    <mergeCell ref="G347:H347"/>
    <mergeCell ref="I347:J347"/>
    <mergeCell ref="C348:D348"/>
    <mergeCell ref="G348:H348"/>
    <mergeCell ref="I348:J348"/>
    <mergeCell ref="C349:D349"/>
    <mergeCell ref="G349:H349"/>
    <mergeCell ref="I349:J349"/>
    <mergeCell ref="C344:D344"/>
    <mergeCell ref="G344:H344"/>
    <mergeCell ref="I344:J344"/>
    <mergeCell ref="C345:D345"/>
    <mergeCell ref="G345:H345"/>
    <mergeCell ref="I345:J345"/>
    <mergeCell ref="C346:D346"/>
    <mergeCell ref="G346:H346"/>
    <mergeCell ref="I346:J346"/>
    <mergeCell ref="C340:D340"/>
    <mergeCell ref="G340:H340"/>
    <mergeCell ref="I340:J340"/>
    <mergeCell ref="C341:D341"/>
    <mergeCell ref="G341:H341"/>
    <mergeCell ref="I341:J341"/>
    <mergeCell ref="C342:D342"/>
    <mergeCell ref="G342:H342"/>
    <mergeCell ref="I342:J342"/>
    <mergeCell ref="C336:D336"/>
    <mergeCell ref="G336:H336"/>
    <mergeCell ref="I336:J336"/>
    <mergeCell ref="C337:D337"/>
    <mergeCell ref="G337:H337"/>
    <mergeCell ref="I337:J337"/>
    <mergeCell ref="A338:L338"/>
    <mergeCell ref="C339:D339"/>
    <mergeCell ref="G339:H339"/>
    <mergeCell ref="I339:J339"/>
    <mergeCell ref="C333:D333"/>
    <mergeCell ref="G333:H333"/>
    <mergeCell ref="I333:J333"/>
    <mergeCell ref="C335:D335"/>
    <mergeCell ref="G335:H335"/>
    <mergeCell ref="I335:J335"/>
    <mergeCell ref="C329:D329"/>
    <mergeCell ref="G329:H329"/>
    <mergeCell ref="I329:J329"/>
    <mergeCell ref="C330:D330"/>
    <mergeCell ref="G330:H330"/>
    <mergeCell ref="I330:J330"/>
    <mergeCell ref="C331:D331"/>
    <mergeCell ref="G331:H331"/>
    <mergeCell ref="I331:J331"/>
    <mergeCell ref="C332:D332"/>
    <mergeCell ref="G332:H332"/>
    <mergeCell ref="I332:J332"/>
    <mergeCell ref="C326:D326"/>
    <mergeCell ref="G326:H326"/>
    <mergeCell ref="I326:J326"/>
    <mergeCell ref="C327:D327"/>
    <mergeCell ref="G327:H327"/>
    <mergeCell ref="I327:J327"/>
    <mergeCell ref="C328:D328"/>
    <mergeCell ref="G328:H328"/>
    <mergeCell ref="I328:J328"/>
    <mergeCell ref="A322:D322"/>
    <mergeCell ref="G322:H322"/>
    <mergeCell ref="I322:J322"/>
    <mergeCell ref="C323:D323"/>
    <mergeCell ref="G323:H323"/>
    <mergeCell ref="I323:J323"/>
    <mergeCell ref="C324:D324"/>
    <mergeCell ref="G324:H324"/>
    <mergeCell ref="I324:J324"/>
    <mergeCell ref="C325:D325"/>
    <mergeCell ref="G325:H325"/>
    <mergeCell ref="I325:J325"/>
    <mergeCell ref="A315:B315"/>
    <mergeCell ref="C315:D315"/>
    <mergeCell ref="G315:H315"/>
    <mergeCell ref="I315:J315"/>
    <mergeCell ref="A316:B316"/>
    <mergeCell ref="C316:D316"/>
    <mergeCell ref="G316:H316"/>
    <mergeCell ref="I316:J316"/>
    <mergeCell ref="A318:L318"/>
    <mergeCell ref="A319:L319"/>
    <mergeCell ref="A320:L320"/>
    <mergeCell ref="A321:D321"/>
    <mergeCell ref="G321:H321"/>
    <mergeCell ref="I321:J321"/>
    <mergeCell ref="A314:B314"/>
    <mergeCell ref="C314:D314"/>
    <mergeCell ref="G314:H314"/>
    <mergeCell ref="I314:J314"/>
    <mergeCell ref="C302:D302"/>
    <mergeCell ref="G302:H302"/>
    <mergeCell ref="I302:J302"/>
    <mergeCell ref="C305:D305"/>
    <mergeCell ref="G305:H305"/>
    <mergeCell ref="I305:J305"/>
    <mergeCell ref="C306:D306"/>
    <mergeCell ref="G306:H306"/>
    <mergeCell ref="I306:J306"/>
    <mergeCell ref="A313:B313"/>
    <mergeCell ref="C313:D313"/>
    <mergeCell ref="G313:H313"/>
    <mergeCell ref="I313:J313"/>
    <mergeCell ref="C297:D297"/>
    <mergeCell ref="G297:H297"/>
    <mergeCell ref="I297:J297"/>
    <mergeCell ref="C298:D298"/>
    <mergeCell ref="G298:H298"/>
    <mergeCell ref="I298:J298"/>
    <mergeCell ref="C300:D300"/>
    <mergeCell ref="G300:H300"/>
    <mergeCell ref="I300:J300"/>
    <mergeCell ref="C301:D301"/>
    <mergeCell ref="G301:H301"/>
    <mergeCell ref="I301:J301"/>
    <mergeCell ref="C293:D293"/>
    <mergeCell ref="G293:H293"/>
    <mergeCell ref="I293:J293"/>
    <mergeCell ref="C294:D294"/>
    <mergeCell ref="G294:H294"/>
    <mergeCell ref="I294:J294"/>
    <mergeCell ref="C295:D295"/>
    <mergeCell ref="G295:H295"/>
    <mergeCell ref="I295:J295"/>
    <mergeCell ref="C296:D296"/>
    <mergeCell ref="G296:H296"/>
    <mergeCell ref="I296:J296"/>
    <mergeCell ref="C289:D289"/>
    <mergeCell ref="G289:H289"/>
    <mergeCell ref="I289:J289"/>
    <mergeCell ref="C290:D290"/>
    <mergeCell ref="G290:H290"/>
    <mergeCell ref="I290:J290"/>
    <mergeCell ref="C291:D291"/>
    <mergeCell ref="G291:H291"/>
    <mergeCell ref="I291:J291"/>
    <mergeCell ref="C285:D285"/>
    <mergeCell ref="G285:H285"/>
    <mergeCell ref="I285:J285"/>
    <mergeCell ref="C286:D286"/>
    <mergeCell ref="G286:H286"/>
    <mergeCell ref="I286:J286"/>
    <mergeCell ref="A287:L287"/>
    <mergeCell ref="C288:D288"/>
    <mergeCell ref="G288:H288"/>
    <mergeCell ref="I288:J288"/>
    <mergeCell ref="C279:D279"/>
    <mergeCell ref="G279:H279"/>
    <mergeCell ref="I279:J279"/>
    <mergeCell ref="C280:D280"/>
    <mergeCell ref="G280:H280"/>
    <mergeCell ref="I280:J280"/>
    <mergeCell ref="C281:D281"/>
    <mergeCell ref="G281:H281"/>
    <mergeCell ref="I281:J281"/>
    <mergeCell ref="C283:D283"/>
    <mergeCell ref="G283:H283"/>
    <mergeCell ref="I283:J283"/>
    <mergeCell ref="C275:D275"/>
    <mergeCell ref="G275:H275"/>
    <mergeCell ref="I275:J275"/>
    <mergeCell ref="C276:D276"/>
    <mergeCell ref="G276:H276"/>
    <mergeCell ref="I276:J276"/>
    <mergeCell ref="C277:D277"/>
    <mergeCell ref="G277:H277"/>
    <mergeCell ref="I277:J277"/>
    <mergeCell ref="C278:D278"/>
    <mergeCell ref="G278:H278"/>
    <mergeCell ref="I278:J278"/>
    <mergeCell ref="C272:D272"/>
    <mergeCell ref="G272:H272"/>
    <mergeCell ref="I272:J272"/>
    <mergeCell ref="C273:D273"/>
    <mergeCell ref="G273:H273"/>
    <mergeCell ref="I273:J273"/>
    <mergeCell ref="C274:D274"/>
    <mergeCell ref="G274:H274"/>
    <mergeCell ref="I274:J274"/>
    <mergeCell ref="A269:D269"/>
    <mergeCell ref="G269:H269"/>
    <mergeCell ref="I269:J269"/>
    <mergeCell ref="C270:D270"/>
    <mergeCell ref="G270:H270"/>
    <mergeCell ref="I270:J270"/>
    <mergeCell ref="C271:D271"/>
    <mergeCell ref="G271:H271"/>
    <mergeCell ref="I271:J271"/>
    <mergeCell ref="A263:B263"/>
    <mergeCell ref="C263:D263"/>
    <mergeCell ref="G263:H263"/>
    <mergeCell ref="I263:J263"/>
    <mergeCell ref="A265:B265"/>
    <mergeCell ref="C265:D265"/>
    <mergeCell ref="G265:H265"/>
    <mergeCell ref="I265:J265"/>
    <mergeCell ref="A266:L266"/>
    <mergeCell ref="A267:L267"/>
    <mergeCell ref="A268:D268"/>
    <mergeCell ref="G268:H268"/>
    <mergeCell ref="I268:J268"/>
    <mergeCell ref="A260:B260"/>
    <mergeCell ref="C260:D260"/>
    <mergeCell ref="G260:H260"/>
    <mergeCell ref="I260:J260"/>
    <mergeCell ref="A261:B261"/>
    <mergeCell ref="C261:D261"/>
    <mergeCell ref="G261:H261"/>
    <mergeCell ref="I261:J261"/>
    <mergeCell ref="A262:B262"/>
    <mergeCell ref="C262:D262"/>
    <mergeCell ref="G262:H262"/>
    <mergeCell ref="I262:J262"/>
    <mergeCell ref="C256:D256"/>
    <mergeCell ref="G256:H256"/>
    <mergeCell ref="I256:J256"/>
    <mergeCell ref="A257:L257"/>
    <mergeCell ref="A258:L258"/>
    <mergeCell ref="A259:B259"/>
    <mergeCell ref="C259:D259"/>
    <mergeCell ref="G259:H259"/>
    <mergeCell ref="I259:J259"/>
    <mergeCell ref="C248:D248"/>
    <mergeCell ref="G248:H248"/>
    <mergeCell ref="C249:D249"/>
    <mergeCell ref="G249:H249"/>
    <mergeCell ref="C250:D250"/>
    <mergeCell ref="G250:H250"/>
    <mergeCell ref="C252:D252"/>
    <mergeCell ref="G252:H252"/>
    <mergeCell ref="C253:D253"/>
    <mergeCell ref="G253:H253"/>
    <mergeCell ref="C243:D243"/>
    <mergeCell ref="G243:H243"/>
    <mergeCell ref="C244:D244"/>
    <mergeCell ref="G244:H244"/>
    <mergeCell ref="C245:D245"/>
    <mergeCell ref="G245:H245"/>
    <mergeCell ref="C246:D246"/>
    <mergeCell ref="G246:H246"/>
    <mergeCell ref="C247:D247"/>
    <mergeCell ref="G247:H247"/>
    <mergeCell ref="C238:D238"/>
    <mergeCell ref="G238:H238"/>
    <mergeCell ref="C240:D240"/>
    <mergeCell ref="G240:H240"/>
    <mergeCell ref="C241:D241"/>
    <mergeCell ref="G241:H241"/>
    <mergeCell ref="C242:D242"/>
    <mergeCell ref="G242:H242"/>
    <mergeCell ref="A234:L234"/>
    <mergeCell ref="C235:D235"/>
    <mergeCell ref="G235:H235"/>
    <mergeCell ref="C236:D236"/>
    <mergeCell ref="G236:H236"/>
    <mergeCell ref="C237:D237"/>
    <mergeCell ref="G237:H237"/>
    <mergeCell ref="C231:D231"/>
    <mergeCell ref="G231:H231"/>
    <mergeCell ref="I231:J231"/>
    <mergeCell ref="C232:D232"/>
    <mergeCell ref="G232:H232"/>
    <mergeCell ref="I232:J232"/>
    <mergeCell ref="C233:D233"/>
    <mergeCell ref="G233:H233"/>
    <mergeCell ref="I233:J233"/>
    <mergeCell ref="C228:D228"/>
    <mergeCell ref="G228:H228"/>
    <mergeCell ref="I228:J228"/>
    <mergeCell ref="C229:D229"/>
    <mergeCell ref="G229:H229"/>
    <mergeCell ref="I229:J229"/>
    <mergeCell ref="C230:D230"/>
    <mergeCell ref="G230:H230"/>
    <mergeCell ref="I230:J230"/>
    <mergeCell ref="C224:D224"/>
    <mergeCell ref="G224:H224"/>
    <mergeCell ref="I224:J224"/>
    <mergeCell ref="C225:D225"/>
    <mergeCell ref="G225:H225"/>
    <mergeCell ref="I225:J225"/>
    <mergeCell ref="C226:D226"/>
    <mergeCell ref="G226:H226"/>
    <mergeCell ref="I226:J226"/>
    <mergeCell ref="C227:D227"/>
    <mergeCell ref="G227:H227"/>
    <mergeCell ref="I227:J227"/>
    <mergeCell ref="C221:D221"/>
    <mergeCell ref="G221:H221"/>
    <mergeCell ref="I221:J221"/>
    <mergeCell ref="C222:D222"/>
    <mergeCell ref="G222:H222"/>
    <mergeCell ref="I222:J222"/>
    <mergeCell ref="C223:D223"/>
    <mergeCell ref="G223:H223"/>
    <mergeCell ref="I223:J223"/>
    <mergeCell ref="C217:D217"/>
    <mergeCell ref="G217:H217"/>
    <mergeCell ref="I217:J217"/>
    <mergeCell ref="C218:D218"/>
    <mergeCell ref="G218:H218"/>
    <mergeCell ref="I218:J218"/>
    <mergeCell ref="C219:D219"/>
    <mergeCell ref="G219:H219"/>
    <mergeCell ref="I219:J219"/>
    <mergeCell ref="C220:D220"/>
    <mergeCell ref="G220:H220"/>
    <mergeCell ref="I220:J220"/>
    <mergeCell ref="A212:B212"/>
    <mergeCell ref="C212:D212"/>
    <mergeCell ref="G212:H212"/>
    <mergeCell ref="I212:J212"/>
    <mergeCell ref="A213:L213"/>
    <mergeCell ref="A214:L214"/>
    <mergeCell ref="A215:D215"/>
    <mergeCell ref="G215:H215"/>
    <mergeCell ref="I215:J215"/>
    <mergeCell ref="A216:D216"/>
    <mergeCell ref="G216:H216"/>
    <mergeCell ref="I216:J216"/>
    <mergeCell ref="A209:B209"/>
    <mergeCell ref="C209:D209"/>
    <mergeCell ref="G209:H209"/>
    <mergeCell ref="I209:J209"/>
    <mergeCell ref="A210:B210"/>
    <mergeCell ref="C210:D210"/>
    <mergeCell ref="G210:H210"/>
    <mergeCell ref="I210:J210"/>
    <mergeCell ref="A211:B211"/>
    <mergeCell ref="C211:D211"/>
    <mergeCell ref="G211:H211"/>
    <mergeCell ref="I211:J211"/>
    <mergeCell ref="A206:B206"/>
    <mergeCell ref="C206:D206"/>
    <mergeCell ref="G206:H206"/>
    <mergeCell ref="I206:J206"/>
    <mergeCell ref="A208:B208"/>
    <mergeCell ref="C208:D208"/>
    <mergeCell ref="G208:H208"/>
    <mergeCell ref="I208:J208"/>
    <mergeCell ref="A203:B203"/>
    <mergeCell ref="C203:D203"/>
    <mergeCell ref="G203:H203"/>
    <mergeCell ref="I203:J203"/>
    <mergeCell ref="A204:B204"/>
    <mergeCell ref="C204:D204"/>
    <mergeCell ref="G204:H204"/>
    <mergeCell ref="I204:J204"/>
    <mergeCell ref="A205:B205"/>
    <mergeCell ref="C205:D205"/>
    <mergeCell ref="G205:H205"/>
    <mergeCell ref="I205:J205"/>
    <mergeCell ref="C198:D198"/>
    <mergeCell ref="G198:H198"/>
    <mergeCell ref="I198:J198"/>
    <mergeCell ref="C200:D200"/>
    <mergeCell ref="G200:H200"/>
    <mergeCell ref="I200:J200"/>
    <mergeCell ref="A201:B201"/>
    <mergeCell ref="C201:D201"/>
    <mergeCell ref="G201:H201"/>
    <mergeCell ref="I201:J201"/>
    <mergeCell ref="A202:B202"/>
    <mergeCell ref="C202:D202"/>
    <mergeCell ref="G202:H202"/>
    <mergeCell ref="I202:J202"/>
    <mergeCell ref="C196:D196"/>
    <mergeCell ref="G196:H196"/>
    <mergeCell ref="I196:J196"/>
    <mergeCell ref="C197:D197"/>
    <mergeCell ref="G197:H197"/>
    <mergeCell ref="I197:J197"/>
    <mergeCell ref="C191:D191"/>
    <mergeCell ref="G191:H191"/>
    <mergeCell ref="I191:J191"/>
    <mergeCell ref="C192:D192"/>
    <mergeCell ref="G192:H192"/>
    <mergeCell ref="I192:J192"/>
    <mergeCell ref="C194:D194"/>
    <mergeCell ref="G194:H194"/>
    <mergeCell ref="I194:J194"/>
    <mergeCell ref="C195:D195"/>
    <mergeCell ref="G195:H195"/>
    <mergeCell ref="I195:J195"/>
    <mergeCell ref="C186:D186"/>
    <mergeCell ref="G186:H186"/>
    <mergeCell ref="I186:J186"/>
    <mergeCell ref="C187:D187"/>
    <mergeCell ref="G187:H187"/>
    <mergeCell ref="I187:J187"/>
    <mergeCell ref="C188:D188"/>
    <mergeCell ref="G188:H188"/>
    <mergeCell ref="I188:J188"/>
    <mergeCell ref="C190:D190"/>
    <mergeCell ref="G190:H190"/>
    <mergeCell ref="I190:J190"/>
    <mergeCell ref="C184:D184"/>
    <mergeCell ref="G184:H184"/>
    <mergeCell ref="I184:J184"/>
    <mergeCell ref="C185:D185"/>
    <mergeCell ref="G185:H185"/>
    <mergeCell ref="I185:J185"/>
    <mergeCell ref="A181:B181"/>
    <mergeCell ref="C181:D181"/>
    <mergeCell ref="G181:H181"/>
    <mergeCell ref="I181:J181"/>
    <mergeCell ref="A182:B182"/>
    <mergeCell ref="C182:D182"/>
    <mergeCell ref="G182:H182"/>
    <mergeCell ref="I182:J182"/>
    <mergeCell ref="C183:D183"/>
    <mergeCell ref="G183:H183"/>
    <mergeCell ref="I183:J183"/>
    <mergeCell ref="A178:B178"/>
    <mergeCell ref="C178:D178"/>
    <mergeCell ref="G178:H178"/>
    <mergeCell ref="I178:J178"/>
    <mergeCell ref="A179:B179"/>
    <mergeCell ref="C179:D179"/>
    <mergeCell ref="G179:H179"/>
    <mergeCell ref="I179:J179"/>
    <mergeCell ref="A180:B180"/>
    <mergeCell ref="C180:D180"/>
    <mergeCell ref="G180:H180"/>
    <mergeCell ref="I180:J180"/>
    <mergeCell ref="A175:B175"/>
    <mergeCell ref="C175:D175"/>
    <mergeCell ref="G175:H175"/>
    <mergeCell ref="I175:J175"/>
    <mergeCell ref="A176:B176"/>
    <mergeCell ref="C176:D176"/>
    <mergeCell ref="G176:H176"/>
    <mergeCell ref="I176:J176"/>
    <mergeCell ref="A177:B177"/>
    <mergeCell ref="C177:D177"/>
    <mergeCell ref="G177:H177"/>
    <mergeCell ref="I177:J177"/>
    <mergeCell ref="A170:L170"/>
    <mergeCell ref="A171:L171"/>
    <mergeCell ref="A172:D172"/>
    <mergeCell ref="G172:H172"/>
    <mergeCell ref="I172:J172"/>
    <mergeCell ref="A173:D173"/>
    <mergeCell ref="G173:H173"/>
    <mergeCell ref="I173:J173"/>
    <mergeCell ref="A174:B174"/>
    <mergeCell ref="C174:D174"/>
    <mergeCell ref="G174:H174"/>
    <mergeCell ref="I174:J174"/>
    <mergeCell ref="C162:D162"/>
    <mergeCell ref="G162:H162"/>
    <mergeCell ref="I162:J162"/>
    <mergeCell ref="C163:D163"/>
    <mergeCell ref="G163:H163"/>
    <mergeCell ref="I163:J163"/>
    <mergeCell ref="C164:D164"/>
    <mergeCell ref="G164:H164"/>
    <mergeCell ref="I164:J164"/>
    <mergeCell ref="A166:L166"/>
    <mergeCell ref="A169:L169"/>
    <mergeCell ref="A158:L158"/>
    <mergeCell ref="C159:D159"/>
    <mergeCell ref="G159:H159"/>
    <mergeCell ref="I159:J159"/>
    <mergeCell ref="C160:D160"/>
    <mergeCell ref="G160:H160"/>
    <mergeCell ref="I160:J160"/>
    <mergeCell ref="C161:D161"/>
    <mergeCell ref="G161:H161"/>
    <mergeCell ref="I161:J161"/>
    <mergeCell ref="C154:D154"/>
    <mergeCell ref="G154:H154"/>
    <mergeCell ref="I154:J154"/>
    <mergeCell ref="C155:D155"/>
    <mergeCell ref="G155:H155"/>
    <mergeCell ref="I155:J155"/>
    <mergeCell ref="C156:D156"/>
    <mergeCell ref="G156:H156"/>
    <mergeCell ref="I156:J156"/>
    <mergeCell ref="C157:D157"/>
    <mergeCell ref="G157:H157"/>
    <mergeCell ref="I157:J157"/>
    <mergeCell ref="C151:D151"/>
    <mergeCell ref="G151:H151"/>
    <mergeCell ref="I151:J151"/>
    <mergeCell ref="C152:D152"/>
    <mergeCell ref="G152:H152"/>
    <mergeCell ref="I152:J152"/>
    <mergeCell ref="C153:D153"/>
    <mergeCell ref="G153:H153"/>
    <mergeCell ref="I153:J153"/>
    <mergeCell ref="C148:D148"/>
    <mergeCell ref="G148:H148"/>
    <mergeCell ref="I148:J148"/>
    <mergeCell ref="C149:D149"/>
    <mergeCell ref="G149:H149"/>
    <mergeCell ref="I149:J149"/>
    <mergeCell ref="C150:D150"/>
    <mergeCell ref="G150:H150"/>
    <mergeCell ref="I150:J150"/>
    <mergeCell ref="A142:L142"/>
    <mergeCell ref="A143:L143"/>
    <mergeCell ref="A144:L144"/>
    <mergeCell ref="A145:D145"/>
    <mergeCell ref="G145:H145"/>
    <mergeCell ref="I145:J145"/>
    <mergeCell ref="A146:D146"/>
    <mergeCell ref="G146:H146"/>
    <mergeCell ref="I146:J146"/>
    <mergeCell ref="C147:D147"/>
    <mergeCell ref="G147:H147"/>
    <mergeCell ref="I147:J147"/>
    <mergeCell ref="C133:D133"/>
    <mergeCell ref="G133:H133"/>
    <mergeCell ref="I133:J133"/>
    <mergeCell ref="C134:D134"/>
    <mergeCell ref="G134:H134"/>
    <mergeCell ref="I134:J134"/>
    <mergeCell ref="C129:D129"/>
    <mergeCell ref="G129:H129"/>
    <mergeCell ref="I129:J129"/>
    <mergeCell ref="C130:D130"/>
    <mergeCell ref="G130:H130"/>
    <mergeCell ref="I130:J130"/>
    <mergeCell ref="C131:D131"/>
    <mergeCell ref="G131:H131"/>
    <mergeCell ref="I131:J131"/>
    <mergeCell ref="C132:D132"/>
    <mergeCell ref="G132:H132"/>
    <mergeCell ref="I132:J132"/>
    <mergeCell ref="C125:D125"/>
    <mergeCell ref="G125:H125"/>
    <mergeCell ref="I125:J125"/>
    <mergeCell ref="C126:D126"/>
    <mergeCell ref="G126:H126"/>
    <mergeCell ref="I126:J126"/>
    <mergeCell ref="C127:D127"/>
    <mergeCell ref="G127:H127"/>
    <mergeCell ref="I127:J127"/>
    <mergeCell ref="C128:D128"/>
    <mergeCell ref="G128:H128"/>
    <mergeCell ref="I128:J128"/>
    <mergeCell ref="A118:D118"/>
    <mergeCell ref="G118:H118"/>
    <mergeCell ref="I118:L118"/>
    <mergeCell ref="A120:L120"/>
    <mergeCell ref="A121:L121"/>
    <mergeCell ref="A122:L122"/>
    <mergeCell ref="A123:D123"/>
    <mergeCell ref="G123:H123"/>
    <mergeCell ref="I123:J123"/>
    <mergeCell ref="A124:D124"/>
    <mergeCell ref="G124:H124"/>
    <mergeCell ref="I124:J124"/>
    <mergeCell ref="A114:B114"/>
    <mergeCell ref="C114:D114"/>
    <mergeCell ref="G114:H114"/>
    <mergeCell ref="I114:J114"/>
    <mergeCell ref="A116:B116"/>
    <mergeCell ref="C116:D116"/>
    <mergeCell ref="G116:H116"/>
    <mergeCell ref="I116:J116"/>
    <mergeCell ref="A111:B111"/>
    <mergeCell ref="C111:D111"/>
    <mergeCell ref="G111:H111"/>
    <mergeCell ref="I111:J111"/>
    <mergeCell ref="A112:B112"/>
    <mergeCell ref="C112:D112"/>
    <mergeCell ref="G112:H112"/>
    <mergeCell ref="I112:J112"/>
    <mergeCell ref="A113:B113"/>
    <mergeCell ref="C113:D113"/>
    <mergeCell ref="G113:H113"/>
    <mergeCell ref="I113:J113"/>
    <mergeCell ref="A110:L110"/>
    <mergeCell ref="C109:D109"/>
    <mergeCell ref="G109:H109"/>
    <mergeCell ref="I109:J109"/>
    <mergeCell ref="C106:D106"/>
    <mergeCell ref="G106:H106"/>
    <mergeCell ref="I106:J106"/>
    <mergeCell ref="C107:D107"/>
    <mergeCell ref="G107:H107"/>
    <mergeCell ref="I107:J107"/>
    <mergeCell ref="C108:D108"/>
    <mergeCell ref="G108:H108"/>
    <mergeCell ref="I108:J108"/>
    <mergeCell ref="C103:D103"/>
    <mergeCell ref="G103:H103"/>
    <mergeCell ref="I103:J103"/>
    <mergeCell ref="C104:D104"/>
    <mergeCell ref="G104:H104"/>
    <mergeCell ref="I104:J104"/>
    <mergeCell ref="C105:D105"/>
    <mergeCell ref="G105:H105"/>
    <mergeCell ref="I105:J105"/>
    <mergeCell ref="A101:L101"/>
    <mergeCell ref="C102:D102"/>
    <mergeCell ref="G102:H102"/>
    <mergeCell ref="I102:J102"/>
    <mergeCell ref="A98:B98"/>
    <mergeCell ref="C98:D98"/>
    <mergeCell ref="G98:H98"/>
    <mergeCell ref="I98:J98"/>
    <mergeCell ref="A99:B99"/>
    <mergeCell ref="C99:D99"/>
    <mergeCell ref="G99:H99"/>
    <mergeCell ref="I99:J99"/>
    <mergeCell ref="C94:D94"/>
    <mergeCell ref="G94:H94"/>
    <mergeCell ref="I94:J94"/>
    <mergeCell ref="C95:L95"/>
    <mergeCell ref="C96:L96"/>
    <mergeCell ref="A97:B97"/>
    <mergeCell ref="C97:D97"/>
    <mergeCell ref="G97:H97"/>
    <mergeCell ref="I97:J97"/>
    <mergeCell ref="C91:D91"/>
    <mergeCell ref="G91:H91"/>
    <mergeCell ref="I91:J91"/>
    <mergeCell ref="C92:D92"/>
    <mergeCell ref="G92:H92"/>
    <mergeCell ref="I92:J92"/>
    <mergeCell ref="C93:D93"/>
    <mergeCell ref="G93:H93"/>
    <mergeCell ref="I93:J93"/>
    <mergeCell ref="C87:D87"/>
    <mergeCell ref="G87:H87"/>
    <mergeCell ref="I87:J87"/>
    <mergeCell ref="C88:D88"/>
    <mergeCell ref="G88:H88"/>
    <mergeCell ref="I88:J88"/>
    <mergeCell ref="C89:D89"/>
    <mergeCell ref="G89:H89"/>
    <mergeCell ref="I89:J89"/>
    <mergeCell ref="C90:D90"/>
    <mergeCell ref="G90:H90"/>
    <mergeCell ref="I90:J90"/>
    <mergeCell ref="A83:D83"/>
    <mergeCell ref="G83:H83"/>
    <mergeCell ref="I83:J83"/>
    <mergeCell ref="C84:D84"/>
    <mergeCell ref="G84:H84"/>
    <mergeCell ref="I84:J84"/>
    <mergeCell ref="C85:D85"/>
    <mergeCell ref="G85:H85"/>
    <mergeCell ref="I85:J85"/>
    <mergeCell ref="C86:D86"/>
    <mergeCell ref="G86:H86"/>
    <mergeCell ref="I86:J86"/>
    <mergeCell ref="C78:D78"/>
    <mergeCell ref="I78:J78"/>
    <mergeCell ref="A79:B79"/>
    <mergeCell ref="C79:D79"/>
    <mergeCell ref="G79:H79"/>
    <mergeCell ref="I79:J79"/>
    <mergeCell ref="A80:L80"/>
    <mergeCell ref="A81:L81"/>
    <mergeCell ref="A82:D82"/>
    <mergeCell ref="G82:H82"/>
    <mergeCell ref="I82:J82"/>
    <mergeCell ref="C73:D73"/>
    <mergeCell ref="I73:J73"/>
    <mergeCell ref="C74:D74"/>
    <mergeCell ref="I74:J74"/>
    <mergeCell ref="C75:D75"/>
    <mergeCell ref="I75:J75"/>
    <mergeCell ref="C76:D76"/>
    <mergeCell ref="I76:J76"/>
    <mergeCell ref="C77:D77"/>
    <mergeCell ref="I77:J77"/>
    <mergeCell ref="A69:B69"/>
    <mergeCell ref="C69:D69"/>
    <mergeCell ref="G69:H69"/>
    <mergeCell ref="I69:J69"/>
    <mergeCell ref="A70:L70"/>
    <mergeCell ref="C71:D71"/>
    <mergeCell ref="I71:J71"/>
    <mergeCell ref="C72:D72"/>
    <mergeCell ref="I72:J72"/>
    <mergeCell ref="C65:D65"/>
    <mergeCell ref="G65:H65"/>
    <mergeCell ref="I65:J65"/>
    <mergeCell ref="C66:D66"/>
    <mergeCell ref="G66:H66"/>
    <mergeCell ref="I66:J66"/>
    <mergeCell ref="C67:D67"/>
    <mergeCell ref="G67:H67"/>
    <mergeCell ref="I67:J67"/>
    <mergeCell ref="A68:B68"/>
    <mergeCell ref="C68:D68"/>
    <mergeCell ref="G68:H68"/>
    <mergeCell ref="I68:J68"/>
    <mergeCell ref="C63:D63"/>
    <mergeCell ref="G63:H63"/>
    <mergeCell ref="I63:J63"/>
    <mergeCell ref="C64:D64"/>
    <mergeCell ref="G64:H64"/>
    <mergeCell ref="I64:J64"/>
    <mergeCell ref="C59:D59"/>
    <mergeCell ref="G59:H59"/>
    <mergeCell ref="I59:J59"/>
    <mergeCell ref="C60:D60"/>
    <mergeCell ref="G60:H60"/>
    <mergeCell ref="I60:J60"/>
    <mergeCell ref="C61:D61"/>
    <mergeCell ref="G61:H61"/>
    <mergeCell ref="I61:J61"/>
    <mergeCell ref="C62:D62"/>
    <mergeCell ref="G62:H62"/>
    <mergeCell ref="I62:J62"/>
    <mergeCell ref="C55:D55"/>
    <mergeCell ref="G55:H55"/>
    <mergeCell ref="I55:J55"/>
    <mergeCell ref="C56:D56"/>
    <mergeCell ref="G56:H56"/>
    <mergeCell ref="I56:J56"/>
    <mergeCell ref="C57:D57"/>
    <mergeCell ref="G57:H57"/>
    <mergeCell ref="I57:J57"/>
    <mergeCell ref="C58:D58"/>
    <mergeCell ref="G58:H58"/>
    <mergeCell ref="I58:J58"/>
    <mergeCell ref="G51:H51"/>
    <mergeCell ref="I51:J51"/>
    <mergeCell ref="G52:H52"/>
    <mergeCell ref="I52:J52"/>
    <mergeCell ref="A53:L53"/>
    <mergeCell ref="C54:D54"/>
    <mergeCell ref="G54:H54"/>
    <mergeCell ref="I54:J54"/>
    <mergeCell ref="G47:H47"/>
    <mergeCell ref="I47:J47"/>
    <mergeCell ref="G48:H48"/>
    <mergeCell ref="I48:J48"/>
    <mergeCell ref="G49:H49"/>
    <mergeCell ref="I49:J49"/>
    <mergeCell ref="G50:H50"/>
    <mergeCell ref="I50:J50"/>
    <mergeCell ref="A43:B43"/>
    <mergeCell ref="C43:D43"/>
    <mergeCell ref="G43:H43"/>
    <mergeCell ref="I43:J43"/>
    <mergeCell ref="G44:H44"/>
    <mergeCell ref="I44:J44"/>
    <mergeCell ref="G45:H45"/>
    <mergeCell ref="I45:J45"/>
    <mergeCell ref="G46:H46"/>
    <mergeCell ref="I46:J46"/>
    <mergeCell ref="A37:B37"/>
    <mergeCell ref="C37:D37"/>
    <mergeCell ref="G37:H37"/>
    <mergeCell ref="I37:J37"/>
    <mergeCell ref="A38:L38"/>
    <mergeCell ref="A39:L39"/>
    <mergeCell ref="G40:H40"/>
    <mergeCell ref="I40:L40"/>
    <mergeCell ref="A41:B41"/>
    <mergeCell ref="C41:D41"/>
    <mergeCell ref="G41:H41"/>
    <mergeCell ref="I41:J41"/>
    <mergeCell ref="A42:B42"/>
    <mergeCell ref="C42:D42"/>
    <mergeCell ref="G42:H42"/>
    <mergeCell ref="I42:J42"/>
    <mergeCell ref="A34:B34"/>
    <mergeCell ref="C34:D34"/>
    <mergeCell ref="G34:H34"/>
    <mergeCell ref="I34:J34"/>
    <mergeCell ref="A35:B35"/>
    <mergeCell ref="C35:D35"/>
    <mergeCell ref="G35:H35"/>
    <mergeCell ref="I35:J35"/>
    <mergeCell ref="A36:B36"/>
    <mergeCell ref="C36:D36"/>
    <mergeCell ref="G36:H36"/>
    <mergeCell ref="I36:J36"/>
    <mergeCell ref="A31:B31"/>
    <mergeCell ref="C31:D31"/>
    <mergeCell ref="G31:H31"/>
    <mergeCell ref="I31:J31"/>
    <mergeCell ref="A32:B32"/>
    <mergeCell ref="C32:D32"/>
    <mergeCell ref="G32:H32"/>
    <mergeCell ref="I32:J32"/>
    <mergeCell ref="A33:B33"/>
    <mergeCell ref="C33:D33"/>
    <mergeCell ref="G33:H33"/>
    <mergeCell ref="I33:J33"/>
    <mergeCell ref="A28:B28"/>
    <mergeCell ref="C28:D28"/>
    <mergeCell ref="G28:H28"/>
    <mergeCell ref="I28:J28"/>
    <mergeCell ref="A29:B29"/>
    <mergeCell ref="C29:D29"/>
    <mergeCell ref="G29:H29"/>
    <mergeCell ref="I29:J29"/>
    <mergeCell ref="A30:B30"/>
    <mergeCell ref="C30:D30"/>
    <mergeCell ref="G30:H30"/>
    <mergeCell ref="I30:J30"/>
    <mergeCell ref="C25:D25"/>
    <mergeCell ref="G25:H25"/>
    <mergeCell ref="I25:J25"/>
    <mergeCell ref="C26:D26"/>
    <mergeCell ref="G26:H26"/>
    <mergeCell ref="I26:J26"/>
    <mergeCell ref="A27:B27"/>
    <mergeCell ref="C27:D27"/>
    <mergeCell ref="G27:H27"/>
    <mergeCell ref="I27:J27"/>
    <mergeCell ref="C21:D21"/>
    <mergeCell ref="G21:H21"/>
    <mergeCell ref="I21:J21"/>
    <mergeCell ref="C22:D22"/>
    <mergeCell ref="G22:H22"/>
    <mergeCell ref="I22:J22"/>
    <mergeCell ref="C23:D23"/>
    <mergeCell ref="G23:H23"/>
    <mergeCell ref="I23:J23"/>
    <mergeCell ref="C24:D24"/>
    <mergeCell ref="G24:H24"/>
    <mergeCell ref="I24:J24"/>
    <mergeCell ref="C17:D17"/>
    <mergeCell ref="G17:H17"/>
    <mergeCell ref="I17:J17"/>
    <mergeCell ref="C19:D19"/>
    <mergeCell ref="G19:H19"/>
    <mergeCell ref="I19:J19"/>
    <mergeCell ref="C20:D20"/>
    <mergeCell ref="G20:H20"/>
    <mergeCell ref="I20:J20"/>
    <mergeCell ref="C15:D15"/>
    <mergeCell ref="G15:H15"/>
    <mergeCell ref="I15:J15"/>
    <mergeCell ref="A11:B11"/>
    <mergeCell ref="C11:D11"/>
    <mergeCell ref="G11:H11"/>
    <mergeCell ref="I11:J11"/>
    <mergeCell ref="A6:B6"/>
    <mergeCell ref="C6:D6"/>
    <mergeCell ref="G6:H6"/>
    <mergeCell ref="I6:J6"/>
    <mergeCell ref="A7:B7"/>
    <mergeCell ref="C7:D7"/>
    <mergeCell ref="G7:H7"/>
    <mergeCell ref="I7:J7"/>
    <mergeCell ref="A8:B8"/>
    <mergeCell ref="C8:D8"/>
    <mergeCell ref="G8:H8"/>
    <mergeCell ref="I8:J8"/>
    <mergeCell ref="C16:D16"/>
    <mergeCell ref="G16:H16"/>
    <mergeCell ref="I16:J16"/>
    <mergeCell ref="C12:D12"/>
    <mergeCell ref="G12:H12"/>
    <mergeCell ref="I12:J12"/>
    <mergeCell ref="C13:D13"/>
    <mergeCell ref="G13:H13"/>
    <mergeCell ref="I13:J13"/>
    <mergeCell ref="C14:D14"/>
    <mergeCell ref="G14:H14"/>
    <mergeCell ref="I14:J14"/>
    <mergeCell ref="A1:L1"/>
    <mergeCell ref="A2:L2"/>
    <mergeCell ref="A3:D3"/>
    <mergeCell ref="G3:H3"/>
    <mergeCell ref="I3:J3"/>
    <mergeCell ref="A4:D4"/>
    <mergeCell ref="G4:H4"/>
    <mergeCell ref="I4:J4"/>
    <mergeCell ref="A5:B5"/>
    <mergeCell ref="C5:D5"/>
    <mergeCell ref="G5:H5"/>
    <mergeCell ref="I5:J5"/>
    <mergeCell ref="A9:B9"/>
    <mergeCell ref="C9:D9"/>
    <mergeCell ref="G9:H9"/>
    <mergeCell ref="I9:J9"/>
    <mergeCell ref="A10:B10"/>
    <mergeCell ref="C10:D10"/>
    <mergeCell ref="G10:H10"/>
    <mergeCell ref="I10:J10"/>
  </mergeCells>
  <pageMargins left="0.55000000000000004" right="0.05" top="0.75" bottom="0.5" header="0.3" footer="0.3"/>
  <pageSetup scale="82" orientation="landscape" horizontalDpi="1200" verticalDpi="1200" r:id="rId1"/>
  <rowBreaks count="11" manualBreakCount="11">
    <brk id="37" max="11" man="1"/>
    <brk id="79" max="11" man="1"/>
    <brk id="120" max="11" man="1"/>
    <brk id="142" max="11" man="1"/>
    <brk id="169" max="11" man="1"/>
    <brk id="212" max="11" man="1"/>
    <brk id="256" max="11" man="1"/>
    <brk id="265" max="11" man="1"/>
    <brk id="318" max="11" man="1"/>
    <brk id="355" max="11" man="1"/>
    <brk id="38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RG DEPARTMENT REQUESTED - 5735.pdf</dc:title>
  <dc:subject>None</dc:subject>
  <dc:creator>jhugghins</dc:creator>
  <cp:keywords>llPDFLib</cp:keywords>
  <cp:lastModifiedBy>Jeannette Hugghins</cp:lastModifiedBy>
  <cp:lastPrinted>2025-09-16T18:50:25Z</cp:lastPrinted>
  <dcterms:created xsi:type="dcterms:W3CDTF">2025-07-23T21:42:49Z</dcterms:created>
  <dcterms:modified xsi:type="dcterms:W3CDTF">2025-09-16T18:51:25Z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Creator">
    <vt:lpwstr>Incode Previewer</vt:lpwstr>
  </property>
  <property fmtid="{D5CDD505-2E9C-101B-9397-08002B2CF9AE}" pid="4" name="Producer">
    <vt:lpwstr>llPDFLib 3.x</vt:lpwstr>
  </property>
  <property fmtid="{D5CDD505-2E9C-101B-9397-08002B2CF9AE}" pid="5" name="LastSaved">
    <vt:filetime>2025-07-23T00:00:00Z</vt:filetime>
  </property>
</Properties>
</file>